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Протокол договорной цены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<sst xmlns="http://schemas.openxmlformats.org/spreadsheetml/2006/main" count="57" uniqueCount="44">
  <si>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Ед. изм</t>
  </si>
  <si>
    <t>Кол-во</t>
  </si>
  <si>
    <t>1</t>
  </si>
  <si>
    <t>№пп</t>
  </si>
  <si>
    <t>Сумма, руб. с НДС</t>
  </si>
  <si>
    <t>В том числе НДС 20%</t>
  </si>
  <si>
    <t>Итого с учетом НДС 20%</t>
  </si>
  <si>
    <t>Наименование работ</t>
  </si>
  <si>
    <t>ПРОТОКОЛ СОГЛАСОВАНИЯ ДОГОВОРНОЙ ЦЕНЫ</t>
  </si>
  <si>
    <t>Приложение №2</t>
  </si>
  <si>
    <t>Устройство проема в существующей стене с усилением</t>
  </si>
  <si>
    <t>2</t>
  </si>
  <si>
    <t>Стоимость за ед., руб. с НДС</t>
  </si>
  <si>
    <t>3</t>
  </si>
  <si>
    <t>4</t>
  </si>
  <si>
    <t>5</t>
  </si>
  <si>
    <t>ед.</t>
  </si>
  <si>
    <t>Изготовление и монтаж металлических конструкций навеса</t>
  </si>
  <si>
    <t>т</t>
  </si>
  <si>
    <t>6</t>
  </si>
  <si>
    <t>7</t>
  </si>
  <si>
    <t>8</t>
  </si>
  <si>
    <t>Обшивка металлоконструкций профлистом и сэндвич панелями</t>
  </si>
  <si>
    <t>Монтаж металлических конструкций с учетом расходных материалов</t>
  </si>
  <si>
    <t>9</t>
  </si>
  <si>
    <t>10</t>
  </si>
  <si>
    <t>м2</t>
  </si>
  <si>
    <t>комплект.</t>
  </si>
  <si>
    <t>11</t>
  </si>
  <si>
    <t>12</t>
  </si>
  <si>
    <t>Устройство ограждающих конструкций и кровли навеса из профлиста</t>
  </si>
  <si>
    <t>Обшивка фасада здания сэндвич-панелями</t>
  </si>
  <si>
    <t>Материал для изготовления конструкций металлический для усиления проема (указанный вес без учета расхода материала)</t>
  </si>
  <si>
    <t>Доставка  и разгрузка металлических конструкций к месту монтажа</t>
  </si>
  <si>
    <t>Монтаж металлических конструкций</t>
  </si>
  <si>
    <t>Материал для изготовления конструкций навеса и рамы (указанный вес без учета расхода материала)</t>
  </si>
  <si>
    <t>Материалы для обшивки фасада здания сэндвич-панелями (указана площадь без учета расхода материала)</t>
  </si>
  <si>
    <t>Профлист, доборы, крепеж для устройства ограждающих конструкций и кровли навеса (указана площадь без учета расхода материала)</t>
  </si>
  <si>
    <t>13</t>
  </si>
  <si>
    <t>14</t>
  </si>
  <si>
    <t>Доставка и разгрузка сэндвич-панелей и профлиста к месту установки</t>
  </si>
  <si>
    <t>к техническому заданию на выполнение работ по устройству навеса площадки для размещения конвейерного оборудования с примыканием к зданию главного производственного корпуса, расположенного на территории завода строительных материалов ООО «ВОЛМА-Воскресенск»</t>
  </si>
  <si>
    <t>на выполнение работ по устройству навеса площадки для размещения конвейерного оборудования с примыканием к зданию главного производственного корпуса, расположенного на территории завода строительных материалов ООО «ВОЛМА-Воскресенск»</t>
  </si>
  <si>
    <t>Разработка КМД.
Дробеструйная / пескоструйная обработка.
Изготовление металлических конструкций.
Антикоррозийная обработка металлических конструкций в два слоя (80 мкм)  на заводе-изготовителе.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</si>
</sst>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$-409]#,##0.00"/>
    <numFmt numFmtId="183" formatCode="[$$-409]#,##0.0"/>
    <numFmt numFmtId="184" formatCode="[$$-409]#,##0"/>
    <numFmt numFmtId="185" formatCode="#,##0.00\ [$€-1]"/>
    <numFmt numFmtId="186" formatCode="[$-409]mmmm\ d\,\ yyyy;@"/>
    <numFmt numFmtId="187" formatCode="#,##0.00&quot;р.&quot;"/>
    <numFmt numFmtId="188" formatCode="[$-409]h:mm:ss\ AM/PM"/>
    <numFmt numFmtId="189" formatCode="[$-F400]h:mm:ss\ AM/PM"/>
    <numFmt numFmtId="190" formatCode="[$-409]dddd\,\ mmmm\ dd\,\ 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р_."/>
    <numFmt numFmtId="196" formatCode="_-* #,##0.0_р_._-;\-* #,##0.0_р_._-;_-* &quot;-&quot;??_р_._-;_-@_-"/>
    <numFmt numFmtId="197" formatCode="_-* #,##0_р_._-;\-* #,##0_р_._-;_-* &quot;-&quot;??_р_._-;_-@_-"/>
    <numFmt numFmtId="198" formatCode="_-* #,##0.00\ _F_t_-;\-* #,##0.00\ _F_t_-;_-* &quot;-&quot;??\ _F_t_-;_-@_-"/>
    <numFmt numFmtId="199" formatCode="_-* #,##0.00\ &quot;Sk&quot;_-;\-* #,##0.00\ &quot;Sk&quot;_-;_-* &quot;-&quot;??\ &quot;Sk&quot;_-;_-@_-"/>
    <numFmt numFmtId="200" formatCode="_-* #,##0.00\ &quot;Kč&quot;_-;\-* #,##0.00\ &quot;Kč&quot;_-;_-* &quot;-&quot;??\ &quot;Kč&quot;_-;_-@_-"/>
    <numFmt numFmtId="201" formatCode="_-* #,##0\ _P_t_a_-;\-* #,##0\ _P_t_a_-;_-* &quot;-&quot;\ _P_t_a_-;_-@_-"/>
    <numFmt numFmtId="202" formatCode="_-* #,##0.00\ _P_t_a_-;\-* #,##0.00\ _P_t_a_-;_-* &quot;-&quot;??\ _P_t_a_-;_-@_-"/>
    <numFmt numFmtId="203" formatCode="_-* #,##0\ &quot;Pta&quot;_-;\-* #,##0\ &quot;Pta&quot;_-;_-* &quot;-&quot;\ &quot;Pta&quot;_-;_-@_-"/>
    <numFmt numFmtId="204" formatCode="_-* #,##0.00\ &quot;Pta&quot;_-;\-* #,##0.00\ &quot;Pta&quot;_-;_-* &quot;-&quot;??\ &quot;Pta&quot;_-;_-@_-"/>
    <numFmt numFmtId="205" formatCode="_-* #,##0\ &quot;Ft&quot;_-;\-* #,##0\ &quot;Ft&quot;_-;_-* &quot;-&quot;\ &quot;Ft&quot;_-;_-@_-"/>
    <numFmt numFmtId="206" formatCode="_-* #,##0.00\ &quot;Ft&quot;_-;\-* #,##0.00\ &quot;Ft&quot;_-;_-* &quot;-&quot;??\ &quot;Ft&quot;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00000"/>
    <numFmt numFmtId="212" formatCode="#,##0.00_ ;\-#,##0.00\ "/>
    <numFmt numFmtId="213" formatCode="_-* #,##0.00_р_._-;\-* #,##0.00_р_._-;_-* &quot;-&quot;??_р_._-;_-@"/>
    <numFmt numFmtId="214" formatCode="#,##0.00\ &quot;₽&quot;"/>
    <numFmt numFmtId="215" formatCode="[$-FC19]d\ mmmm\ yyyy\ &quot;г.&quot;"/>
    <numFmt numFmtId="216" formatCode="0.000000"/>
    <numFmt numFmtId="217" formatCode="0.00000"/>
    <numFmt numFmtId="218" formatCode="0.0000"/>
    <numFmt numFmtId="219" formatCode="0.000"/>
    <numFmt numFmtId="220" formatCode="0.0"/>
    <numFmt numFmtId="221" formatCode="#,##0.00\ _₽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4"/>
      <color indexed="12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sz val="14"/>
      <name val="Arial CE"/>
      <family val="0"/>
    </font>
    <font>
      <sz val="10"/>
      <name val="MS Sans Serif"/>
      <family val="2"/>
    </font>
    <font>
      <b/>
      <sz val="10"/>
      <name val="Arial CE"/>
      <family val="2"/>
    </font>
    <font>
      <u val="single"/>
      <sz val="9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Tur"/>
      <family val="0"/>
    </font>
    <font>
      <u val="single"/>
      <sz val="10"/>
      <color indexed="20"/>
      <name val="Arial Tur"/>
      <family val="0"/>
    </font>
    <font>
      <u val="single"/>
      <sz val="10"/>
      <color theme="11"/>
      <name val="Arial Tu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198" fontId="21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199" fontId="21" fillId="0" borderId="0" applyFont="0" applyFill="0" applyBorder="0" applyAlignment="0" applyProtection="0"/>
    <xf numFmtId="200" fontId="21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3" fillId="23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0" fillId="24" borderId="7" applyNumberFormat="0" applyFont="0" applyAlignment="0" applyProtection="0"/>
    <xf numFmtId="0" fontId="17" fillId="20" borderId="8" applyNumberFormat="0" applyAlignment="0" applyProtection="0"/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25" fillId="0" borderId="0" applyFont="0">
      <alignment/>
      <protection/>
    </xf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2" fontId="28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center" vertical="top"/>
    </xf>
    <xf numFmtId="2" fontId="28" fillId="0" borderId="0" xfId="0" applyNumberFormat="1" applyFont="1" applyFill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/>
    </xf>
    <xf numFmtId="214" fontId="27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2" fontId="28" fillId="0" borderId="0" xfId="0" applyNumberFormat="1" applyFont="1" applyFill="1" applyAlignment="1">
      <alignment vertical="top" wrapText="1"/>
    </xf>
    <xf numFmtId="49" fontId="28" fillId="25" borderId="10" xfId="78" applyNumberFormat="1" applyFont="1" applyFill="1" applyBorder="1" applyAlignment="1" applyProtection="1">
      <alignment horizontal="center" vertical="center" wrapText="1"/>
      <protection hidden="1"/>
    </xf>
    <xf numFmtId="0" fontId="28" fillId="25" borderId="10" xfId="78" applyFont="1" applyFill="1" applyBorder="1" applyAlignment="1" applyProtection="1">
      <alignment horizontal="center" vertical="center" wrapText="1"/>
      <protection hidden="1"/>
    </xf>
    <xf numFmtId="2" fontId="28" fillId="25" borderId="10" xfId="125" applyNumberFormat="1" applyFont="1" applyFill="1" applyBorder="1" applyAlignment="1" applyProtection="1">
      <alignment horizontal="center" vertical="center" wrapText="1"/>
      <protection locked="0"/>
    </xf>
    <xf numFmtId="214" fontId="28" fillId="25" borderId="10" xfId="125" applyNumberFormat="1" applyFont="1" applyFill="1" applyBorder="1" applyAlignment="1" applyProtection="1">
      <alignment horizontal="center" vertical="center" wrapText="1"/>
      <protection locked="0"/>
    </xf>
    <xf numFmtId="49" fontId="27" fillId="26" borderId="10" xfId="78" applyNumberFormat="1" applyFont="1" applyFill="1" applyBorder="1" applyAlignment="1" applyProtection="1">
      <alignment horizontal="center" vertical="center" wrapText="1"/>
      <protection hidden="1"/>
    </xf>
    <xf numFmtId="0" fontId="28" fillId="26" borderId="10" xfId="78" applyFont="1" applyFill="1" applyBorder="1" applyAlignment="1" applyProtection="1">
      <alignment horizontal="center" vertical="center" wrapText="1"/>
      <protection hidden="1"/>
    </xf>
    <xf numFmtId="0" fontId="27" fillId="26" borderId="10" xfId="78" applyFont="1" applyFill="1" applyBorder="1" applyAlignment="1" applyProtection="1">
      <alignment horizontal="center" vertical="center" wrapText="1"/>
      <protection hidden="1"/>
    </xf>
    <xf numFmtId="220" fontId="27" fillId="26" borderId="10" xfId="125" applyNumberFormat="1" applyFont="1" applyFill="1" applyBorder="1" applyAlignment="1" applyProtection="1">
      <alignment horizontal="center" vertical="center" wrapText="1"/>
      <protection locked="0"/>
    </xf>
    <xf numFmtId="214" fontId="27" fillId="26" borderId="10" xfId="12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/>
    </xf>
    <xf numFmtId="221" fontId="27" fillId="26" borderId="10" xfId="125" applyNumberFormat="1" applyFont="1" applyFill="1" applyBorder="1" applyAlignment="1" applyProtection="1">
      <alignment horizontal="center" vertical="center" wrapText="1"/>
      <protection locked="0"/>
    </xf>
    <xf numFmtId="221" fontId="27" fillId="26" borderId="10" xfId="125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1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 vertical="center"/>
    </xf>
    <xf numFmtId="221" fontId="28" fillId="25" borderId="10" xfId="0" applyNumberFormat="1" applyFont="1" applyFill="1" applyBorder="1" applyAlignment="1">
      <alignment horizontal="center" vertical="center"/>
    </xf>
    <xf numFmtId="221" fontId="28" fillId="26" borderId="10" xfId="125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>
      <alignment horizontal="left" vertical="center" wrapText="1" readingOrder="1"/>
    </xf>
    <xf numFmtId="4" fontId="27" fillId="0" borderId="10" xfId="125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 readingOrder="1"/>
    </xf>
    <xf numFmtId="0" fontId="28" fillId="25" borderId="11" xfId="78" applyFont="1" applyFill="1" applyBorder="1" applyAlignment="1" applyProtection="1">
      <alignment horizontal="left" vertical="center" wrapText="1"/>
      <protection hidden="1"/>
    </xf>
    <xf numFmtId="0" fontId="28" fillId="25" borderId="12" xfId="78" applyFont="1" applyFill="1" applyBorder="1" applyAlignment="1" applyProtection="1">
      <alignment horizontal="left" vertical="center" wrapText="1"/>
      <protection hidden="1"/>
    </xf>
    <xf numFmtId="0" fontId="28" fillId="25" borderId="13" xfId="78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2" fontId="28" fillId="0" borderId="0" xfId="0" applyNumberFormat="1" applyFont="1" applyFill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/>
    </xf>
  </cellXfs>
  <cellStyles count="115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Ezres_OFFICE_" xfId="61"/>
    <cellStyle name="Good 2" xfId="62"/>
    <cellStyle name="Heading 1 2" xfId="63"/>
    <cellStyle name="Heading 2 2" xfId="64"/>
    <cellStyle name="Heading 3 2" xfId="65"/>
    <cellStyle name="Heading 4 2" xfId="66"/>
    <cellStyle name="Hypertextový odkaz_OFFICE_" xfId="67"/>
    <cellStyle name="Input 2" xfId="68"/>
    <cellStyle name="Linked Cell 2" xfId="69"/>
    <cellStyle name="meny_OFFICE_" xfId="70"/>
    <cellStyle name="měny_OFFICE_" xfId="71"/>
    <cellStyle name="Millares [0]_OFFICE_" xfId="72"/>
    <cellStyle name="Millares_OFFICE_" xfId="73"/>
    <cellStyle name="Moneda [0]_OFFICE_" xfId="74"/>
    <cellStyle name="Moneda_OFFICE_" xfId="75"/>
    <cellStyle name="Neutral 2" xfId="76"/>
    <cellStyle name="Normal 3" xfId="77"/>
    <cellStyle name="Normal_2 ZaraMegaNorth2" xfId="78"/>
    <cellStyle name="Normál_OFFICE_" xfId="79"/>
    <cellStyle name="Normal_Otomasyon-O.Kontrol Teklif Form" xfId="80"/>
    <cellStyle name="normální_All" xfId="81"/>
    <cellStyle name="Note 2" xfId="82"/>
    <cellStyle name="Output 2" xfId="83"/>
    <cellStyle name="Pénznem [0]_OFFICE_" xfId="84"/>
    <cellStyle name="Pénznem_OFFICE_" xfId="85"/>
    <cellStyle name="Popis" xfId="86"/>
    <cellStyle name="Sledovaný hypertextový odkaz_OFFICE_" xfId="87"/>
    <cellStyle name="Standard 4" xfId="88"/>
    <cellStyle name="Standard_Datenblatt-CN 120104" xfId="89"/>
    <cellStyle name="Style 1" xfId="90"/>
    <cellStyle name="Title 2" xfId="91"/>
    <cellStyle name="Total 2" xfId="92"/>
    <cellStyle name="Warning Text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2 2" xfId="115"/>
    <cellStyle name="Обычный 2 2 2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Стиль 1" xfId="123"/>
    <cellStyle name="Текст предупреждения" xfId="124"/>
    <cellStyle name="Comma" xfId="125"/>
    <cellStyle name="Comma [0]" xfId="126"/>
    <cellStyle name="Финансовый 2" xfId="127"/>
    <cellStyle name="Хороший" xfId="12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85" zoomScaleNormal="85" zoomScalePageLayoutView="0" workbookViewId="0" topLeftCell="A2">
      <selection activeCell="E10" sqref="E10"/>
    </sheetView>
  </sheetViews>
  <sheetFormatPr defaultColWidth="9.00390625" defaultRowHeight="12.75"/>
  <cols>
    <col min="1" max="1" width="7.25390625" style="10" customWidth="1"/>
    <col min="2" max="2" width="77.125" style="10" customWidth="1"/>
    <col min="3" max="3" width="12.625" style="28" customWidth="1"/>
    <col min="4" max="4" width="13.00390625" style="28" customWidth="1"/>
    <col min="5" max="5" width="18.625" style="10" customWidth="1"/>
    <col min="6" max="6" width="19.75390625" style="10" customWidth="1"/>
    <col min="7" max="7" width="15.00390625" style="10" customWidth="1"/>
    <col min="8" max="8" width="15.75390625" style="10" bestFit="1" customWidth="1"/>
    <col min="9" max="16384" width="9.125" style="10" customWidth="1"/>
  </cols>
  <sheetData>
    <row r="1" spans="1:6" ht="15.75">
      <c r="A1" s="9"/>
      <c r="B1" s="42" t="s">
        <v>9</v>
      </c>
      <c r="C1" s="42"/>
      <c r="D1" s="42"/>
      <c r="E1" s="42"/>
      <c r="F1" s="42"/>
    </row>
    <row r="2" spans="2:6" ht="39" customHeight="1">
      <c r="B2" s="43" t="s">
        <v>41</v>
      </c>
      <c r="C2" s="43"/>
      <c r="D2" s="43"/>
      <c r="E2" s="43"/>
      <c r="F2" s="43"/>
    </row>
    <row r="3" spans="1:6" ht="16.5" customHeight="1">
      <c r="A3" s="11"/>
      <c r="B3" s="4"/>
      <c r="C3" s="4"/>
      <c r="D3" s="4"/>
      <c r="E3" s="4"/>
      <c r="F3" s="4"/>
    </row>
    <row r="4" spans="1:6" ht="16.5" customHeight="1">
      <c r="A4" s="11"/>
      <c r="B4" s="41" t="s">
        <v>8</v>
      </c>
      <c r="C4" s="41"/>
      <c r="D4" s="41"/>
      <c r="E4" s="41"/>
      <c r="F4" s="41"/>
    </row>
    <row r="5" spans="1:6" ht="31.5" customHeight="1">
      <c r="A5" s="5"/>
      <c r="B5" s="44" t="s">
        <v>42</v>
      </c>
      <c r="C5" s="45"/>
      <c r="D5" s="45"/>
      <c r="E5" s="45"/>
      <c r="F5" s="45"/>
    </row>
    <row r="6" spans="1:6" ht="15.75">
      <c r="A6" s="5"/>
      <c r="B6" s="6"/>
      <c r="C6" s="7"/>
      <c r="D6" s="7"/>
      <c r="E6" s="7"/>
      <c r="F6" s="7"/>
    </row>
    <row r="7" spans="1:6" ht="31.5">
      <c r="A7" s="12" t="s">
        <v>3</v>
      </c>
      <c r="B7" s="13" t="s">
        <v>7</v>
      </c>
      <c r="C7" s="13" t="s">
        <v>0</v>
      </c>
      <c r="D7" s="14" t="s">
        <v>1</v>
      </c>
      <c r="E7" s="15" t="s">
        <v>12</v>
      </c>
      <c r="F7" s="15" t="s">
        <v>4</v>
      </c>
    </row>
    <row r="8" spans="1:7" ht="15.75">
      <c r="A8" s="16"/>
      <c r="B8" s="17" t="s">
        <v>10</v>
      </c>
      <c r="C8" s="18"/>
      <c r="D8" s="19"/>
      <c r="E8" s="20"/>
      <c r="F8" s="34"/>
      <c r="G8" s="8"/>
    </row>
    <row r="9" spans="1:7" ht="15.75">
      <c r="A9" s="16" t="s">
        <v>2</v>
      </c>
      <c r="B9" s="35" t="s">
        <v>10</v>
      </c>
      <c r="C9" s="21" t="s">
        <v>16</v>
      </c>
      <c r="D9" s="36">
        <v>1</v>
      </c>
      <c r="E9" s="22"/>
      <c r="F9" s="23"/>
      <c r="G9" s="8"/>
    </row>
    <row r="10" spans="1:7" ht="31.5">
      <c r="A10" s="16" t="s">
        <v>11</v>
      </c>
      <c r="B10" s="35" t="s">
        <v>32</v>
      </c>
      <c r="C10" s="21" t="s">
        <v>18</v>
      </c>
      <c r="D10" s="36">
        <f>((2*2)+(2*43.1)+(11*1.1)+(2*48.3)+(1*42.5)+(2*78.9)+(2*14.7)+(2*39.4)+(3*36.9))/1000</f>
        <v>0.6181</v>
      </c>
      <c r="E10" s="22"/>
      <c r="F10" s="23"/>
      <c r="G10" s="8"/>
    </row>
    <row r="11" spans="1:7" ht="78.75">
      <c r="A11" s="16" t="s">
        <v>13</v>
      </c>
      <c r="B11" s="35" t="s">
        <v>43</v>
      </c>
      <c r="C11" s="21" t="s">
        <v>18</v>
      </c>
      <c r="D11" s="36">
        <f>D10</f>
        <v>0.6181</v>
      </c>
      <c r="E11" s="22"/>
      <c r="F11" s="23"/>
      <c r="G11" s="8"/>
    </row>
    <row r="12" spans="1:7" ht="15.75">
      <c r="A12" s="16" t="s">
        <v>14</v>
      </c>
      <c r="B12" s="35" t="s">
        <v>33</v>
      </c>
      <c r="C12" s="21" t="s">
        <v>27</v>
      </c>
      <c r="D12" s="36">
        <v>1</v>
      </c>
      <c r="E12" s="22"/>
      <c r="F12" s="23"/>
      <c r="G12" s="8"/>
    </row>
    <row r="13" spans="1:7" ht="15.75">
      <c r="A13" s="16" t="s">
        <v>15</v>
      </c>
      <c r="B13" s="35" t="s">
        <v>34</v>
      </c>
      <c r="C13" s="21" t="s">
        <v>27</v>
      </c>
      <c r="D13" s="36">
        <v>1</v>
      </c>
      <c r="E13" s="22"/>
      <c r="F13" s="23"/>
      <c r="G13" s="8"/>
    </row>
    <row r="14" spans="1:7" ht="15.75">
      <c r="A14" s="16"/>
      <c r="B14" s="37" t="s">
        <v>17</v>
      </c>
      <c r="C14" s="21"/>
      <c r="D14" s="36"/>
      <c r="E14" s="22"/>
      <c r="F14" s="23"/>
      <c r="G14" s="8"/>
    </row>
    <row r="15" spans="1:7" ht="31.5">
      <c r="A15" s="16" t="s">
        <v>19</v>
      </c>
      <c r="B15" s="35" t="s">
        <v>35</v>
      </c>
      <c r="C15" s="21" t="s">
        <v>18</v>
      </c>
      <c r="D15" s="36">
        <f>((6*10.6)+(2*52.6)+(1*55.7)+(2*58.8)+(1*56.4)+(2*59.8)+(12*1)+(6*40.9)+(24*0.7)+(40*0.3)+(10*13.5)+(5*10.6)+(5*18.8)+(2*1.4)+(9*3.8)+(9*12.3)+(9*0.9)+(2*64.3)+(4*30.4)+(1*0.7)+(1*32.6)+(6*5.8)+(18*0.9)+(4*30.4)+(7*0.9)+(1*86.4))/1000</f>
        <v>1.7908999999999997</v>
      </c>
      <c r="E15" s="22"/>
      <c r="F15" s="23"/>
      <c r="G15" s="8"/>
    </row>
    <row r="16" spans="1:7" ht="78.75">
      <c r="A16" s="16" t="s">
        <v>20</v>
      </c>
      <c r="B16" s="35" t="s">
        <v>43</v>
      </c>
      <c r="C16" s="21" t="s">
        <v>18</v>
      </c>
      <c r="D16" s="36">
        <f>D15</f>
        <v>1.7908999999999997</v>
      </c>
      <c r="E16" s="22"/>
      <c r="F16" s="23"/>
      <c r="G16" s="8"/>
    </row>
    <row r="17" spans="1:7" ht="15.75">
      <c r="A17" s="16" t="s">
        <v>21</v>
      </c>
      <c r="B17" s="35" t="s">
        <v>33</v>
      </c>
      <c r="C17" s="21" t="s">
        <v>27</v>
      </c>
      <c r="D17" s="36">
        <v>1</v>
      </c>
      <c r="E17" s="22"/>
      <c r="F17" s="23"/>
      <c r="G17" s="8"/>
    </row>
    <row r="18" spans="1:7" ht="15.75">
      <c r="A18" s="16" t="s">
        <v>24</v>
      </c>
      <c r="B18" s="35" t="s">
        <v>23</v>
      </c>
      <c r="C18" s="21" t="s">
        <v>27</v>
      </c>
      <c r="D18" s="36">
        <v>1</v>
      </c>
      <c r="E18" s="22"/>
      <c r="F18" s="23"/>
      <c r="G18" s="8"/>
    </row>
    <row r="19" spans="1:7" ht="15.75">
      <c r="A19" s="16"/>
      <c r="B19" s="37" t="s">
        <v>22</v>
      </c>
      <c r="C19" s="21"/>
      <c r="D19" s="36"/>
      <c r="E19" s="22"/>
      <c r="F19" s="23"/>
      <c r="G19" s="8"/>
    </row>
    <row r="20" spans="1:7" ht="15.75">
      <c r="A20" s="16" t="s">
        <v>25</v>
      </c>
      <c r="B20" s="35" t="s">
        <v>31</v>
      </c>
      <c r="C20" s="21" t="s">
        <v>26</v>
      </c>
      <c r="D20" s="36">
        <f>(1.2*2.58)+(1.2*0.9)+(1.2*5.98)</f>
        <v>11.352</v>
      </c>
      <c r="E20" s="22"/>
      <c r="F20" s="23"/>
      <c r="G20" s="8"/>
    </row>
    <row r="21" spans="1:7" ht="31.5">
      <c r="A21" s="16" t="s">
        <v>28</v>
      </c>
      <c r="B21" s="35" t="s">
        <v>36</v>
      </c>
      <c r="C21" s="21" t="s">
        <v>26</v>
      </c>
      <c r="D21" s="36">
        <f>D20</f>
        <v>11.352</v>
      </c>
      <c r="E21" s="22"/>
      <c r="F21" s="23"/>
      <c r="G21" s="8"/>
    </row>
    <row r="22" spans="1:7" ht="15.75">
      <c r="A22" s="16" t="s">
        <v>29</v>
      </c>
      <c r="B22" s="35" t="s">
        <v>30</v>
      </c>
      <c r="C22" s="21" t="s">
        <v>26</v>
      </c>
      <c r="D22" s="36">
        <f>(5.338*5.445)+(4.864*3.55)+(5.338*2.34)+(3.79*5.57)</f>
        <v>79.93383</v>
      </c>
      <c r="E22" s="22"/>
      <c r="F22" s="23"/>
      <c r="G22" s="8"/>
    </row>
    <row r="23" spans="1:7" ht="31.5">
      <c r="A23" s="16" t="s">
        <v>38</v>
      </c>
      <c r="B23" s="35" t="s">
        <v>37</v>
      </c>
      <c r="C23" s="21" t="s">
        <v>26</v>
      </c>
      <c r="D23" s="36">
        <f>D22</f>
        <v>79.93383</v>
      </c>
      <c r="E23" s="22"/>
      <c r="F23" s="23"/>
      <c r="G23" s="8"/>
    </row>
    <row r="24" spans="1:7" ht="15.75">
      <c r="A24" s="16" t="s">
        <v>39</v>
      </c>
      <c r="B24" s="35" t="s">
        <v>40</v>
      </c>
      <c r="C24" s="21" t="s">
        <v>27</v>
      </c>
      <c r="D24" s="36">
        <v>1</v>
      </c>
      <c r="E24" s="22"/>
      <c r="F24" s="23"/>
      <c r="G24" s="8"/>
    </row>
    <row r="25" spans="1:8" ht="15.75">
      <c r="A25" s="38" t="s">
        <v>6</v>
      </c>
      <c r="B25" s="39"/>
      <c r="C25" s="39"/>
      <c r="D25" s="39"/>
      <c r="E25" s="40"/>
      <c r="F25" s="33">
        <f>F8</f>
        <v>0</v>
      </c>
      <c r="G25" s="8"/>
      <c r="H25" s="8"/>
    </row>
    <row r="26" spans="1:7" ht="15.75">
      <c r="A26" s="38" t="s">
        <v>5</v>
      </c>
      <c r="B26" s="39"/>
      <c r="C26" s="39"/>
      <c r="D26" s="39"/>
      <c r="E26" s="40"/>
      <c r="F26" s="33">
        <f>F25/120*20</f>
        <v>0</v>
      </c>
      <c r="G26" s="8"/>
    </row>
    <row r="27" spans="1:6" ht="15.75">
      <c r="A27" s="9"/>
      <c r="B27" s="24"/>
      <c r="C27" s="25"/>
      <c r="D27" s="26"/>
      <c r="E27" s="27"/>
      <c r="F27" s="27"/>
    </row>
    <row r="28" spans="1:6" ht="15.75">
      <c r="A28" s="9"/>
      <c r="B28" s="24"/>
      <c r="C28" s="25"/>
      <c r="D28" s="26"/>
      <c r="E28" s="27"/>
      <c r="F28" s="27"/>
    </row>
    <row r="29" spans="2:5" ht="15.75">
      <c r="B29" s="1"/>
      <c r="E29" s="30"/>
    </row>
    <row r="30" spans="2:6" ht="15.75">
      <c r="B30" s="24"/>
      <c r="E30" s="31"/>
      <c r="F30" s="3"/>
    </row>
    <row r="31" spans="2:5" ht="15.75">
      <c r="B31" s="24"/>
      <c r="E31" s="31"/>
    </row>
    <row r="32" spans="2:5" ht="15.75">
      <c r="B32" s="2"/>
      <c r="E32" s="29"/>
    </row>
    <row r="33" ht="15.75">
      <c r="E33" s="32"/>
    </row>
  </sheetData>
  <sheetProtection/>
  <mergeCells count="6">
    <mergeCell ref="A25:E25"/>
    <mergeCell ref="A26:E26"/>
    <mergeCell ref="B4:F4"/>
    <mergeCell ref="B1:F1"/>
    <mergeCell ref="B2:F2"/>
    <mergeCell ref="B5:F5"/>
  </mergeCells>
  <conditionalFormatting sqref="B9:B24">
    <cfRule type="cellIs" priority="1" dxfId="1" operator="equal">
      <formula>"керамогранит"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umut</dc:creator>
  <cp:keywords/>
  <dc:description/>
  <cp:lastModifiedBy>leontev@buxgipc.local</cp:lastModifiedBy>
  <cp:lastPrinted>2023-06-05T08:57:49Z</cp:lastPrinted>
  <dcterms:created xsi:type="dcterms:W3CDTF">2005-04-12T09:14:10Z</dcterms:created>
  <dcterms:modified xsi:type="dcterms:W3CDTF">2024-05-17T10:06:25Z</dcterms:modified>
  <cp:category/>
  <cp:version/>
  <cp:contentType/>
  <cp:contentStatus/>
</cp:coreProperties>
</file>