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codeName="ЭтаКнига"/>
  <mc:AlternateContent xmlns:mc="http://schemas.openxmlformats.org/markup-compatibility/2006">
    <mc:Choice Requires="x15">
      <x15ac:absPath xmlns:x15ac="http://schemas.microsoft.com/office/spreadsheetml/2010/11/ac" url="I:\STZ\Бюджет 2023\20 Заводоуправление Ремонт фасада плиточное покрытие\ТЗ\"/>
    </mc:Choice>
  </mc:AlternateContent>
  <xr:revisionPtr revIDLastSave="0" documentId="13_ncr:1_{BD6E1814-019A-4E53-A5EF-7CD6B71F98E9}" xr6:coauthVersionLast="36" xr6:coauthVersionMax="36" xr10:uidLastSave="{00000000-0000-0000-0000-000000000000}"/>
  <bookViews>
    <workbookView xWindow="32760" yWindow="60" windowWidth="7500" windowHeight="4245" xr2:uid="{00000000-000D-0000-FFFF-FFFF00000000}"/>
  </bookViews>
  <sheets>
    <sheet name="ДВ Бытовой корпус Недра" sheetId="2" r:id="rId1"/>
  </sheets>
  <definedNames>
    <definedName name="_xlnm._FilterDatabase" localSheetId="0" hidden="1">'ДВ Бытовой корпус Недра'!$A$10:$AL$11</definedName>
    <definedName name="Print_Titles" localSheetId="0">'ДВ Бытовой корпус Недра'!$11:$11</definedName>
    <definedName name="_xlnm.Print_Titles" localSheetId="0">'ДВ Бытовой корпус Недра'!$11:$11</definedName>
    <definedName name="_xlnm.Print_Area" localSheetId="0">'ДВ Бытовой корпус Недра'!$A$1:$Q$53</definedName>
  </definedNames>
  <calcPr calcId="191029"/>
</workbook>
</file>

<file path=xl/calcChain.xml><?xml version="1.0" encoding="utf-8"?>
<calcChain xmlns="http://schemas.openxmlformats.org/spreadsheetml/2006/main">
  <c r="D35" i="2" l="1"/>
  <c r="D34" i="2" l="1"/>
  <c r="D33" i="2"/>
  <c r="D32" i="2"/>
  <c r="AM16" i="2"/>
  <c r="D28" i="2" l="1"/>
  <c r="D25" i="2"/>
  <c r="D45" i="2" l="1"/>
  <c r="D44" i="2" l="1"/>
  <c r="D24" i="2"/>
  <c r="D23" i="2" l="1"/>
  <c r="D31" i="2" s="1"/>
  <c r="D27" i="2"/>
  <c r="D29" i="2"/>
  <c r="D37" i="2"/>
  <c r="D21" i="2"/>
  <c r="D41" i="2" s="1"/>
  <c r="D20" i="2"/>
  <c r="D39" i="2" s="1"/>
  <c r="D19" i="2"/>
  <c r="D38" i="2" s="1"/>
  <c r="D18" i="2"/>
  <c r="D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Сергей</author>
    <author>G_Alex</author>
  </authors>
  <commentList>
    <comment ref="A12" authorId="0" shapeId="0" xr:uid="{00000000-0006-0000-0000-000001000000}">
      <text>
        <r>
          <rPr>
            <sz val="8"/>
            <color indexed="81"/>
            <rFont val="Tahoma"/>
            <family val="2"/>
            <charset val="204"/>
          </rPr>
          <t xml:space="preserve"> ЛокСмета::&lt;Номер позиции по порядку (в актах выполненных работ)&gt;</t>
        </r>
      </text>
    </comment>
    <comment ref="B12" authorId="1" shapeId="0" xr:uid="{00000000-0006-0000-0000-000002000000}">
      <text>
        <r>
          <rPr>
            <sz val="10"/>
            <color indexed="81"/>
            <rFont val="Tahoma"/>
            <family val="2"/>
          </rPr>
          <t xml:space="preserve"> ЛокСмета::&lt;Наименование (текстовая часть) расценки&gt;</t>
        </r>
      </text>
    </comment>
    <comment ref="C12" authorId="1" shapeId="0" xr:uid="{00000000-0006-0000-0000-000003000000}">
      <text>
        <r>
          <rPr>
            <sz val="10"/>
            <color indexed="81"/>
            <rFont val="Tahoma"/>
            <family val="2"/>
          </rPr>
          <t xml:space="preserve"> ЛокСмета::&lt;Ед. измерения по расценке&gt;</t>
        </r>
      </text>
    </comment>
  </commentList>
</comments>
</file>

<file path=xl/sharedStrings.xml><?xml version="1.0" encoding="utf-8"?>
<sst xmlns="http://schemas.openxmlformats.org/spreadsheetml/2006/main" count="105" uniqueCount="84">
  <si>
    <t>№ пп</t>
  </si>
  <si>
    <t>Наименование работ</t>
  </si>
  <si>
    <t>Ед.
изм.</t>
  </si>
  <si>
    <t>Кол-во</t>
  </si>
  <si>
    <t>Раздел 1. Общестроительные работы</t>
  </si>
  <si>
    <t>Полы</t>
  </si>
  <si>
    <t>Демонтажные работы</t>
  </si>
  <si>
    <t>м2</t>
  </si>
  <si>
    <t>шт</t>
  </si>
  <si>
    <t>м.п</t>
  </si>
  <si>
    <t>Примечание</t>
  </si>
  <si>
    <t>Ссылки</t>
  </si>
  <si>
    <t>«Утверждаю» 
Генеральный директор
АО «Кавказцемент»
/_____________/В.Ю. Сокольцов</t>
  </si>
  <si>
    <t>Демонтаж желоба без снятия креплений желоба</t>
  </si>
  <si>
    <t>Строительно-монтажные работы</t>
  </si>
  <si>
    <t>https://rinok-stroy.ru/132/?ymclid=16587497745154449701000001&amp;utm_source_service=img&amp;src_pof=971</t>
  </si>
  <si>
    <t>Монтаж водостока тротуарного бетонного</t>
  </si>
  <si>
    <t>1м реза</t>
  </si>
  <si>
    <t>Пропилка тротуарной плитки под устройство водоотводного лотка (глубина 7см)</t>
  </si>
  <si>
    <t>ш</t>
  </si>
  <si>
    <t>Разборка облицовки ступеней из керамогранита 30*30 (горизонт)</t>
  </si>
  <si>
    <t>Ремонт центрального входа заводоуправления АО "Кавказцемент" Инв №ОС-19003</t>
  </si>
  <si>
    <t>Разборка облицовки ступеней из керамогранита 15*30 (вертикаль)</t>
  </si>
  <si>
    <t>Погрузо-разгрузочные работы при автомобильных перевозках: Погрузка мусора строительного с погрузкой экскаваторами емкостью ковша 0,5 м</t>
  </si>
  <si>
    <t>1 т груза</t>
  </si>
  <si>
    <t>Перевозка грузов автомобилями-самосвалами грузоподъемностью 10 т работающих вне карьера на расстояние: 4 класс груза на расстояние 7 км</t>
  </si>
  <si>
    <t>Размещение мусора на полигоне</t>
  </si>
  <si>
    <t>Труба D160 наруж.кан</t>
  </si>
  <si>
    <t>Монтаж отводов канализационных 45град</t>
  </si>
  <si>
    <t>Дождеприемник ДП-30.30 комплект с пластиковой решеткой</t>
  </si>
  <si>
    <t xml:space="preserve">Монтаж дождеприемника 300*300 </t>
  </si>
  <si>
    <t>Водосток бетон серый 500х160х50мм</t>
  </si>
  <si>
    <t>https://market.yandex.ru/product--vodostok-beton-seryi-500kh160kh50mm-vodostok-betonnyi-seryi-500kh160kh50mm/2000896066418?text=купить%20водоотводы%20для%20тротуарной%20плитки&amp;cpc=putfmUEdH29k5rfDria1U7iMHFwvMKfDl4foufBZhElTn9b__8znrhZBlfzOZc3pnJcdFqDd8Php-mbN5aETiOnUsPU9pKbaqdBhGEuPL5CsJ82DUnRBl05obRav_wK86ZDJHeOvlyGDy4qAowuiApsJ9dkundNe9N3IGqa73fp4bZUTu7bbmA%2C%2C&amp;sku=2000896066418&amp;do-waremd5=Xn6Wnb854ca1yZWmW8uwOA&amp;cpa=1&amp;nid=18060972</t>
  </si>
  <si>
    <t>https://market.yandex.ru/product--reshetka-pridvernaia-gidrolica-390kh590-mm-stalnaia/1489489993?cpc=y3pt0RaGeERqHWS6QovhqanXHsaFV4ORqdr6BXg0UvgDonXocjuMZqnp6x4E1ygQr0rgIf03q4ju_E1A35FIZUOtrmKUkoXTpWv2r0EaaeP4GhbA68nYxOik9DSg7xqQtm_G7Lvknb1YoFcYX2Sf2-WItmGjK5w8LGHLkNNR47BEzVCGobnwqMrG3x62zGBu&amp;sku=101526642687&amp;from=premiumOffers&amp;from-show-uid=16588379765561400963113001&amp;do-waremd5=vp9saU0PYTs6nlGuAUzFhg&amp;sponsored=1</t>
  </si>
  <si>
    <t>Решетка придверная Gidrolica 390х590 мм стальная</t>
  </si>
  <si>
    <t>Краска молотковая Хаммерайт сереб.-серая</t>
  </si>
  <si>
    <t>https://stroidvor.ru/catalog/products/kraska_molotkovaya_khammerayt_sereb_seraya_0_75l/</t>
  </si>
  <si>
    <t>Желоб водосточный 120х86х3000</t>
  </si>
  <si>
    <t>https://stroidvor.ru/catalog/products/zhelob_vodostochnyy_120kh86kh3000_pe_01_9003_0_5/</t>
  </si>
  <si>
    <t>https://stroidvor.ru/catalog/products/truba_vodost_76kh102kh2000_pe_01_9003_0_5/</t>
  </si>
  <si>
    <t>Заглушка желоба</t>
  </si>
  <si>
    <t>https://stroidvor.ru/catalog/products/zaglushka_zheloba_levaya_pe_01_8017_on/</t>
  </si>
  <si>
    <t>https://carboplast.ru/polikarbonat/monolitnyy/5-mm/monolitnyy-polikarbonat-5-mm-prozrachnyy-standart/?yclid=4247472081735050242&amp;utm_source=yandex&amp;utm_medium=cpc&amp;utm_campaign=tk_polikarb&amp;utm_content=12273905682&amp;utm_term=</t>
  </si>
  <si>
    <t>Монолитный поликарбонат 5 мм (прозрачный, стандарт)</t>
  </si>
  <si>
    <t>Инженер по надзору за ЗиС  Блащененко И.А.</t>
  </si>
  <si>
    <t>Начальник УКС Касеев В.В.</t>
  </si>
  <si>
    <t>Начальник АХО  Хубиева О.А.</t>
  </si>
  <si>
    <t>Инженер ПТО  Каракотов М.Н.</t>
  </si>
  <si>
    <t>Дефектная ведомость №20</t>
  </si>
  <si>
    <t>https://stavropol.leroymerlin.ru/product/truba-kanalizacionnaya-naruzhnaya-sn4-160x1000-mm-10294946/</t>
  </si>
  <si>
    <t>Отвод наружный 45 градусов 160 мм</t>
  </si>
  <si>
    <t>https://stavropol.leroymerlin.ru/product/otvod-naruzhnyy-45-gradusov-160-mm-87426159/</t>
  </si>
  <si>
    <t>Навеска стального желоба на готовые крепления</t>
  </si>
  <si>
    <t>Заглушка стальная желоба</t>
  </si>
  <si>
    <t>Монтаж стальных водосточных труб</t>
  </si>
  <si>
    <t>Монтаж стальных водосточных колен</t>
  </si>
  <si>
    <t>Демонтаж водосточных колен 76х102 (мм) 45гр</t>
  </si>
  <si>
    <t>Демонтаж водосточных труб 76х102 (мм)</t>
  </si>
  <si>
    <t>https://stavropol.leroymerlin.ru/product/koleno-pryamougolnoe-60-76x102-mm-cvet-belyy-81933305/</t>
  </si>
  <si>
    <t>Труба водост 76х102 (мм)</t>
  </si>
  <si>
    <t>Колено трубы 76х102 (мм)</t>
  </si>
  <si>
    <t>Пробивка лотка под укладку канализационных труб в монолитном бетоне 200*200*1000 (мм)</t>
  </si>
  <si>
    <t>м3</t>
  </si>
  <si>
    <t>Заделка пазух лотка бетоном М150 (канализац труба)</t>
  </si>
  <si>
    <t>Укладка плитки из керамогранита на ступени размером 1200*300 (горизонт)</t>
  </si>
  <si>
    <t>https://stavropol.leroymerlin.ru/product/stupen-iz-keramogranita-progress-kalakatta-nr0334-120x30-sm-144-m-cvet-svetlo-seryy-89194713/</t>
  </si>
  <si>
    <t>Ступень из керамогранита Progress Калакатта NR0334 120x30 см 1.44 м² цвет светло-серый</t>
  </si>
  <si>
    <t>Керамогранит Progress Калакатта NR0330 60x60 см 1.44 м² цвет светло-серый</t>
  </si>
  <si>
    <t>Укладка плитки из керамогранита размером 600*600 (горизонт)</t>
  </si>
  <si>
    <t>https://stavropol.leroymerlin.ru/product/keramogranit-progress-kalakatta-nr0330-60x60-sm-144-m-cvet-svetlo-seryy-89194750/</t>
  </si>
  <si>
    <t>Подступенок Progress Калакатта 60x15 см 0.09 м² цвет светло-серый</t>
  </si>
  <si>
    <t>Укладка подступенка из керамогранита  размером 600*150 (мм)</t>
  </si>
  <si>
    <t>https://stavropol.leroymerlin.ru/product/podstupenok-progress-kalakatta-60x15-sm-009-m-cvet-svetlo-seryy-89194785/</t>
  </si>
  <si>
    <t>Клей для плитки Церезит CM 16 25</t>
  </si>
  <si>
    <t>кг</t>
  </si>
  <si>
    <t>https://stavropol.leroymerlin.ru/product/kley-dlya-plitki-cerezit-cm-16-25-kg-82040396/</t>
  </si>
  <si>
    <t>при расх 4.2кг/м2</t>
  </si>
  <si>
    <t>Демонтаж сводчатого навеса крыльца из сотового поликарбоната на высоте 4м</t>
  </si>
  <si>
    <t>Подготовка металлических элементов крыльца под покраску (очистка ранее окрашенной поверхности, обезжиривание, огрунтовка)</t>
  </si>
  <si>
    <t>Укладка труб ПВХ диаметром 160 в тело бетонных ступенек</t>
  </si>
  <si>
    <t>Монтаж решетки стальной придверной 600*400 в существующий приямок</t>
  </si>
  <si>
    <t>Окраска металлических элементов крыльца (2 слоя)</t>
  </si>
  <si>
    <t>Монтаж сводчатого навеса крыльца из монолитного поликарбоната на высоте 4м</t>
  </si>
  <si>
    <t>Приложение №3 к Техническому заданию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</si>
</sst>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1"/>
      <name val="Tahoma"/>
      <family val="2"/>
    </font>
    <font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i/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theme="10"/>
      <name val="Arial Cyr"/>
      <charset val="204"/>
    </font>
    <font>
      <b/>
      <sz val="6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0"/>
      <name val="Arial Cyr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 applyProtection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2" fontId="6" fillId="0" borderId="0">
      <alignment horizontal="right" vertical="top"/>
    </xf>
    <xf numFmtId="0" fontId="2" fillId="0" borderId="0"/>
    <xf numFmtId="0" fontId="2" fillId="0" borderId="1" applyFill="0" applyProtection="0">
      <alignment horizontal="center"/>
    </xf>
    <xf numFmtId="0" fontId="2" fillId="0" borderId="1" applyFill="0" applyProtection="0">
      <alignment horizontal="center"/>
    </xf>
    <xf numFmtId="0" fontId="1" fillId="0" borderId="0">
      <alignment vertical="top"/>
    </xf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/>
    <xf numFmtId="0" fontId="17" fillId="0" borderId="0" applyNumberFormat="0" applyFill="0" applyBorder="0" applyAlignment="0" applyProtection="0"/>
  </cellStyleXfs>
  <cellXfs count="63">
    <xf numFmtId="0" fontId="0" fillId="0" borderId="0" xfId="0"/>
    <xf numFmtId="0" fontId="9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7" fillId="0" borderId="1" xfId="2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6" fillId="0" borderId="0" xfId="0" applyFont="1" applyFill="1" applyBorder="1"/>
    <xf numFmtId="0" fontId="16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18" fillId="0" borderId="1" xfId="11" applyFont="1" applyFill="1" applyBorder="1" applyAlignment="1">
      <alignment horizontal="center" vertical="top"/>
    </xf>
    <xf numFmtId="0" fontId="9" fillId="0" borderId="1" xfId="11" applyFont="1" applyFill="1" applyBorder="1">
      <alignment horizontal="center"/>
    </xf>
    <xf numFmtId="0" fontId="9" fillId="0" borderId="0" xfId="11" applyFont="1" applyFill="1" applyBorder="1">
      <alignment horizontal="center"/>
    </xf>
    <xf numFmtId="0" fontId="8" fillId="0" borderId="2" xfId="11" applyFont="1" applyFill="1" applyBorder="1">
      <alignment horizontal="center"/>
    </xf>
    <xf numFmtId="0" fontId="14" fillId="0" borderId="0" xfId="11" applyNumberFormat="1" applyFont="1" applyFill="1" applyBorder="1" applyAlignment="1">
      <alignment horizontal="center" vertical="top" wrapText="1"/>
    </xf>
    <xf numFmtId="0" fontId="18" fillId="0" borderId="0" xfId="11" applyNumberFormat="1" applyFont="1" applyFill="1" applyBorder="1" applyAlignment="1">
      <alignment horizontal="center" vertical="top" wrapText="1"/>
    </xf>
    <xf numFmtId="0" fontId="5" fillId="0" borderId="0" xfId="0" applyFont="1" applyFill="1"/>
    <xf numFmtId="49" fontId="5" fillId="0" borderId="0" xfId="0" applyNumberFormat="1" applyFont="1" applyFill="1" applyAlignment="1">
      <alignment horizontal="left" vertical="top"/>
    </xf>
    <xf numFmtId="0" fontId="19" fillId="0" borderId="3" xfId="0" applyFont="1" applyBorder="1"/>
    <xf numFmtId="0" fontId="19" fillId="0" borderId="3" xfId="0" applyFont="1" applyBorder="1" applyAlignment="1">
      <alignment horizontal="center"/>
    </xf>
    <xf numFmtId="0" fontId="19" fillId="0" borderId="0" xfId="0" applyFont="1" applyBorder="1"/>
    <xf numFmtId="0" fontId="0" fillId="0" borderId="0" xfId="0" applyBorder="1"/>
    <xf numFmtId="0" fontId="19" fillId="0" borderId="0" xfId="0" applyFont="1" applyBorder="1" applyAlignment="1">
      <alignment horizontal="center"/>
    </xf>
    <xf numFmtId="0" fontId="19" fillId="0" borderId="3" xfId="0" applyFont="1" applyBorder="1" applyAlignment="1">
      <alignment horizontal="left" vertical="top"/>
    </xf>
    <xf numFmtId="0" fontId="19" fillId="0" borderId="0" xfId="0" applyFont="1"/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top"/>
    </xf>
    <xf numFmtId="0" fontId="19" fillId="0" borderId="0" xfId="0" applyFont="1" applyBorder="1" applyAlignment="1">
      <alignment horizontal="left" vertical="top"/>
    </xf>
    <xf numFmtId="0" fontId="1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top" wrapText="1"/>
    </xf>
    <xf numFmtId="0" fontId="17" fillId="0" borderId="0" xfId="21" applyFill="1" applyBorder="1" applyAlignment="1">
      <alignment horizontal="left" vertical="top" wrapText="1"/>
    </xf>
    <xf numFmtId="0" fontId="17" fillId="2" borderId="0" xfId="2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 wrapText="1"/>
    </xf>
    <xf numFmtId="0" fontId="17" fillId="3" borderId="0" xfId="2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top" wrapText="1"/>
    </xf>
    <xf numFmtId="0" fontId="17" fillId="4" borderId="0" xfId="2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</cellXfs>
  <cellStyles count="22">
    <cellStyle name="Акт" xfId="1" xr:uid="{00000000-0005-0000-0000-000000000000}"/>
    <cellStyle name="АктМТСН" xfId="2" xr:uid="{00000000-0005-0000-0000-000001000000}"/>
    <cellStyle name="ВедРесурсов" xfId="3" xr:uid="{00000000-0005-0000-0000-000002000000}"/>
    <cellStyle name="ВедРесурсовАкт" xfId="4" xr:uid="{00000000-0005-0000-0000-000003000000}"/>
    <cellStyle name="Гиперссылка" xfId="21" builtinId="8"/>
    <cellStyle name="Итоги" xfId="5" xr:uid="{00000000-0005-0000-0000-000005000000}"/>
    <cellStyle name="ИтогоАктБазЦ" xfId="6" xr:uid="{00000000-0005-0000-0000-000006000000}"/>
    <cellStyle name="ИтогоАктТекЦ" xfId="7" xr:uid="{00000000-0005-0000-0000-000007000000}"/>
    <cellStyle name="ИтогоБазЦ" xfId="8" xr:uid="{00000000-0005-0000-0000-000008000000}"/>
    <cellStyle name="ИтогоБИМ" xfId="9" xr:uid="{00000000-0005-0000-0000-000009000000}"/>
    <cellStyle name="ИтогоТекЦ" xfId="10" xr:uid="{00000000-0005-0000-0000-00000A000000}"/>
    <cellStyle name="ЛокСмета" xfId="11" xr:uid="{00000000-0005-0000-0000-00000B000000}"/>
    <cellStyle name="ЛокСмета 2" xfId="12" xr:uid="{00000000-0005-0000-0000-00000C000000}"/>
    <cellStyle name="ЛокСмМТСН" xfId="13" xr:uid="{00000000-0005-0000-0000-00000D000000}"/>
    <cellStyle name="Обычный" xfId="0" builtinId="0"/>
    <cellStyle name="Параметр" xfId="14" xr:uid="{00000000-0005-0000-0000-00000F000000}"/>
    <cellStyle name="ПеременныеСметы" xfId="15" xr:uid="{00000000-0005-0000-0000-000010000000}"/>
    <cellStyle name="РесСмета" xfId="16" xr:uid="{00000000-0005-0000-0000-000011000000}"/>
    <cellStyle name="СводкаСтоимРаб" xfId="17" xr:uid="{00000000-0005-0000-0000-000012000000}"/>
    <cellStyle name="Титул" xfId="18" xr:uid="{00000000-0005-0000-0000-000013000000}"/>
    <cellStyle name="Хвост" xfId="19" xr:uid="{00000000-0005-0000-0000-000014000000}"/>
    <cellStyle name="Экспертиза" xfId="20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1343025</xdr:colOff>
      <xdr:row>2</xdr:row>
      <xdr:rowOff>19050</xdr:rowOff>
    </xdr:to>
    <xdr:pic>
      <xdr:nvPicPr>
        <xdr:cNvPr id="3" name="Рисунок 2" descr="cid:image001.png@01D941E4.119C38A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0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avropol.leroymerlin.ru/product/truba-kanalizacionnaya-naruzhnaya-sn4-160x1000-mm-10294946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stroidvor.ru/catalog/products/truba_vodost_76kh102kh2000_pe_01_9003_0_5/" TargetMode="External"/><Relationship Id="rId7" Type="http://schemas.openxmlformats.org/officeDocument/2006/relationships/hyperlink" Target="https://market.yandex.ru/product--vodostok-beton-seryi-500kh160kh50mm-vodostok-betonnyi-seryi-500kh160kh50mm/2000896066418?text=&#1082;&#1091;&#1087;&#1080;&#1090;&#1100;%20&#1074;&#1086;&#1076;&#1086;&#1086;&#1090;&#1074;&#1086;&#1076;&#1099;%20&#1076;&#1083;&#1103;%20&#1090;&#1088;&#1086;&#1090;&#1091;&#1072;&#1088;&#1085;&#1086;&#1081;%20&#1087;&#1083;&#1080;&#1090;&#1082;&#1080;&amp;cpc=putfmUEdH29k5rfDria1U7iMHFwvMKfDl4foufBZhElTn9b__8znrhZBlfzOZc3pnJcdFqDd8Php-mbN5aETiOnUsPU9pKbaqdBhGEuPL5CsJ82DUnRBl05obRav_wK86ZDJHeOvlyGDy4qAowuiApsJ9dkundNe9N3IGqa73fp4bZUTu7bbmA%2C%2C&amp;sku=2000896066418&amp;do-waremd5=Xn6Wnb854ca1yZWmW8uwOA&amp;cpa=1&amp;nid=18060972" TargetMode="External"/><Relationship Id="rId12" Type="http://schemas.openxmlformats.org/officeDocument/2006/relationships/hyperlink" Target="https://stavropol.leroymerlin.ru/product/kley-dlya-plitki-cerezit-cm-16-25-kg-82040396/" TargetMode="External"/><Relationship Id="rId2" Type="http://schemas.openxmlformats.org/officeDocument/2006/relationships/hyperlink" Target="https://stroidvor.ru/catalog/products/kraska_molotkovaya_khammerayt_sereb_seraya_0_75l/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rinok-stroy.ru/132/?ymclid=16587497745154449701000001&amp;utm_source_service=img&amp;src_pof=971" TargetMode="External"/><Relationship Id="rId6" Type="http://schemas.openxmlformats.org/officeDocument/2006/relationships/hyperlink" Target="https://stroidvor.ru/catalog/products/zaglushka_zheloba_levaya_pe_01_8017_on/" TargetMode="External"/><Relationship Id="rId11" Type="http://schemas.openxmlformats.org/officeDocument/2006/relationships/hyperlink" Target="https://market.yandex.ru/product--reshetka-pridvernaia-gidrolica-390kh590-mm-stalnaia/1489489993?cpc=y3pt0RaGeERqHWS6QovhqanXHsaFV4ORqdr6BXg0UvgDonXocjuMZqnp6x4E1ygQr0rgIf03q4ju_E1A35FIZUOtrmKUkoXTpWv2r0EaaeP4GhbA68nYxOik9DSg7xqQtm_G7Lvknb1YoFcYX2Sf2-WItmGjK5w8LGHLkNNR47BEzVCGobnwqMrG3x62zGBu&amp;sku=101526642687&amp;from=premiumOffers&amp;from-show-uid=16588379765561400963113001&amp;do-waremd5=vp9saU0PYTs6nlGuAUzFhg&amp;sponsored=1" TargetMode="External"/><Relationship Id="rId5" Type="http://schemas.openxmlformats.org/officeDocument/2006/relationships/hyperlink" Target="https://carboplast.ru/polikarbonat/monolitnyy/5-mm/monolitnyy-polikarbonat-5-mm-prozrachnyy-standart/?yclid=4247472081735050242&amp;utm_source=yandex&amp;utm_medium=cpc&amp;utm_campaign=tk_polikarb&amp;utm_content=12273905682&amp;utm_term=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stavropol.leroymerlin.ru/product/keramogranit-progress-kalakatta-nr0330-60x60-sm-144-m-cvet-svetlo-seryy-89194750/" TargetMode="External"/><Relationship Id="rId4" Type="http://schemas.openxmlformats.org/officeDocument/2006/relationships/hyperlink" Target="https://stroidvor.ru/catalog/products/zhelob_vodostochnyy_120kh86kh3000_pe_01_9003_0_5/" TargetMode="External"/><Relationship Id="rId9" Type="http://schemas.openxmlformats.org/officeDocument/2006/relationships/hyperlink" Target="https://stavropol.leroymerlin.ru/product/koleno-pryamougolnoe-60-76x102-mm-cvet-belyy-81933305/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3"/>
  <sheetViews>
    <sheetView showGridLines="0" tabSelected="1" view="pageBreakPreview" zoomScale="85" zoomScaleNormal="100" zoomScaleSheetLayoutView="85" workbookViewId="0">
      <selection activeCell="D29" sqref="D29"/>
    </sheetView>
  </sheetViews>
  <sheetFormatPr defaultColWidth="9.140625" defaultRowHeight="12" x14ac:dyDescent="0.2"/>
  <cols>
    <col min="1" max="1" width="3.85546875" style="20" customWidth="1"/>
    <col min="2" max="2" width="52.85546875" style="21" customWidth="1"/>
    <col min="3" max="3" width="9.42578125" style="20" customWidth="1"/>
    <col min="4" max="4" width="8.5703125" style="9" customWidth="1"/>
    <col min="5" max="5" width="22.140625" style="9" customWidth="1"/>
    <col min="6" max="6" width="22.42578125" style="9" hidden="1" customWidth="1"/>
    <col min="7" max="37" width="6.140625" style="10" hidden="1" customWidth="1"/>
    <col min="38" max="38" width="2.85546875" style="10" hidden="1" customWidth="1"/>
    <col min="39" max="39" width="27.7109375" style="10" customWidth="1"/>
    <col min="40" max="47" width="9.140625" style="10" customWidth="1"/>
    <col min="48" max="16384" width="9.140625" style="10"/>
  </cols>
  <sheetData>
    <row r="1" spans="1:39" x14ac:dyDescent="0.2">
      <c r="E1" s="51" t="s">
        <v>83</v>
      </c>
    </row>
    <row r="3" spans="1:39" x14ac:dyDescent="0.2">
      <c r="A3" s="52" t="s">
        <v>12</v>
      </c>
      <c r="B3" s="53"/>
      <c r="C3" s="53"/>
      <c r="D3" s="53"/>
      <c r="E3" s="53"/>
    </row>
    <row r="4" spans="1:39" x14ac:dyDescent="0.2">
      <c r="A4" s="53"/>
      <c r="B4" s="53"/>
      <c r="C4" s="53"/>
      <c r="D4" s="53"/>
      <c r="E4" s="53"/>
    </row>
    <row r="5" spans="1:39" x14ac:dyDescent="0.2">
      <c r="A5" s="53"/>
      <c r="B5" s="53"/>
      <c r="C5" s="53"/>
      <c r="D5" s="53"/>
      <c r="E5" s="53"/>
    </row>
    <row r="6" spans="1:39" x14ac:dyDescent="0.2">
      <c r="A6" s="53"/>
      <c r="B6" s="53"/>
      <c r="C6" s="53"/>
      <c r="D6" s="53"/>
      <c r="E6" s="53"/>
    </row>
    <row r="7" spans="1:39" x14ac:dyDescent="0.2">
      <c r="A7" s="53"/>
      <c r="B7" s="53"/>
      <c r="C7" s="53"/>
      <c r="D7" s="53"/>
      <c r="E7" s="53"/>
    </row>
    <row r="8" spans="1:39" s="8" customFormat="1" ht="18" x14ac:dyDescent="0.25">
      <c r="A8" s="62" t="s">
        <v>48</v>
      </c>
      <c r="B8" s="62"/>
      <c r="C8" s="62"/>
      <c r="D8" s="62"/>
      <c r="E8" s="62"/>
      <c r="F8" s="7"/>
    </row>
    <row r="9" spans="1:39" s="30" customFormat="1" ht="18" customHeight="1" x14ac:dyDescent="0.2">
      <c r="A9" s="54" t="s">
        <v>21</v>
      </c>
      <c r="B9" s="54"/>
      <c r="C9" s="54"/>
      <c r="D9" s="54"/>
      <c r="E9" s="54"/>
      <c r="F9" s="29"/>
    </row>
    <row r="10" spans="1:39" s="12" customFormat="1" ht="32.25" customHeight="1" x14ac:dyDescent="0.2">
      <c r="A10" s="31" t="s">
        <v>0</v>
      </c>
      <c r="B10" s="31" t="s">
        <v>1</v>
      </c>
      <c r="C10" s="31" t="s">
        <v>2</v>
      </c>
      <c r="D10" s="2" t="s">
        <v>3</v>
      </c>
      <c r="E10" s="2" t="s">
        <v>10</v>
      </c>
      <c r="F10" s="2" t="s">
        <v>11</v>
      </c>
      <c r="G10" s="11">
        <v>1</v>
      </c>
      <c r="H10" s="11">
        <v>2</v>
      </c>
      <c r="I10" s="11">
        <v>3</v>
      </c>
      <c r="J10" s="11">
        <v>4</v>
      </c>
      <c r="K10" s="11">
        <v>5</v>
      </c>
      <c r="L10" s="11">
        <v>6</v>
      </c>
      <c r="M10" s="11">
        <v>7</v>
      </c>
      <c r="N10" s="11">
        <v>8</v>
      </c>
      <c r="O10" s="11">
        <v>9</v>
      </c>
      <c r="P10" s="11">
        <v>10</v>
      </c>
      <c r="Q10" s="11">
        <v>11</v>
      </c>
      <c r="R10" s="11">
        <v>12</v>
      </c>
      <c r="S10" s="11">
        <v>13</v>
      </c>
      <c r="T10" s="11">
        <v>14</v>
      </c>
      <c r="U10" s="11">
        <v>15</v>
      </c>
      <c r="V10" s="11">
        <v>16</v>
      </c>
      <c r="W10" s="11">
        <v>17</v>
      </c>
      <c r="X10" s="11">
        <v>18</v>
      </c>
      <c r="Y10" s="11">
        <v>19</v>
      </c>
      <c r="Z10" s="11">
        <v>20</v>
      </c>
      <c r="AA10" s="11">
        <v>21</v>
      </c>
      <c r="AB10" s="11">
        <v>22</v>
      </c>
      <c r="AC10" s="11">
        <v>23</v>
      </c>
      <c r="AD10" s="11">
        <v>24</v>
      </c>
      <c r="AE10" s="11">
        <v>25</v>
      </c>
      <c r="AF10" s="11">
        <v>26</v>
      </c>
      <c r="AG10" s="11">
        <v>27</v>
      </c>
      <c r="AH10" s="11">
        <v>28</v>
      </c>
      <c r="AI10" s="11">
        <v>29</v>
      </c>
      <c r="AJ10" s="11">
        <v>30</v>
      </c>
      <c r="AK10" s="11">
        <v>31</v>
      </c>
      <c r="AL10" s="11">
        <v>32</v>
      </c>
    </row>
    <row r="11" spans="1:39" s="16" customFormat="1" ht="14.25" x14ac:dyDescent="0.2">
      <c r="A11" s="13">
        <v>1</v>
      </c>
      <c r="B11" s="13">
        <v>2</v>
      </c>
      <c r="C11" s="13">
        <v>3</v>
      </c>
      <c r="D11" s="32">
        <v>4</v>
      </c>
      <c r="E11" s="32">
        <v>5</v>
      </c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9" s="16" customFormat="1" ht="29.25" hidden="1" customHeight="1" x14ac:dyDescent="0.25">
      <c r="A12" s="17"/>
      <c r="B12" s="17"/>
      <c r="C12" s="17"/>
      <c r="D12" s="18"/>
      <c r="E12" s="18"/>
      <c r="F12" s="19"/>
    </row>
    <row r="13" spans="1:39" s="5" customFormat="1" ht="21.95" hidden="1" customHeight="1" x14ac:dyDescent="0.2">
      <c r="A13" s="55" t="s">
        <v>4</v>
      </c>
      <c r="B13" s="56"/>
      <c r="C13" s="56"/>
      <c r="D13" s="2"/>
      <c r="E13" s="2"/>
      <c r="F13" s="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9" s="5" customFormat="1" ht="19.350000000000001" hidden="1" customHeight="1" x14ac:dyDescent="0.2">
      <c r="A14" s="57" t="s">
        <v>5</v>
      </c>
      <c r="B14" s="58"/>
      <c r="C14" s="58"/>
      <c r="D14" s="2"/>
      <c r="E14" s="2"/>
      <c r="F14" s="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9" s="5" customFormat="1" ht="19.350000000000001" hidden="1" customHeight="1" x14ac:dyDescent="0.2">
      <c r="A15" s="57" t="s">
        <v>6</v>
      </c>
      <c r="B15" s="58"/>
      <c r="C15" s="58"/>
      <c r="D15" s="2"/>
      <c r="E15" s="2"/>
      <c r="F15" s="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9" s="5" customFormat="1" ht="19.350000000000001" customHeight="1" x14ac:dyDescent="0.2">
      <c r="A16" s="34"/>
      <c r="B16" s="39" t="s">
        <v>6</v>
      </c>
      <c r="C16" s="50"/>
      <c r="D16" s="2"/>
      <c r="E16" s="2"/>
      <c r="F16" s="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>
        <f>9.7+1.9+7.65</f>
        <v>19.25</v>
      </c>
    </row>
    <row r="17" spans="1:39" s="5" customFormat="1" ht="28.5" x14ac:dyDescent="0.2">
      <c r="A17" s="34">
        <v>1</v>
      </c>
      <c r="B17" s="1" t="s">
        <v>20</v>
      </c>
      <c r="C17" s="50" t="s">
        <v>7</v>
      </c>
      <c r="D17" s="35">
        <f>(1.1+0.28+0.28)*(9.7+1.9+7.65)</f>
        <v>31.955000000000002</v>
      </c>
      <c r="E17" s="2"/>
      <c r="F17" s="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9" s="5" customFormat="1" ht="28.5" x14ac:dyDescent="0.2">
      <c r="A18" s="34">
        <v>2</v>
      </c>
      <c r="B18" s="1" t="s">
        <v>22</v>
      </c>
      <c r="C18" s="50" t="s">
        <v>7</v>
      </c>
      <c r="D18" s="35">
        <f>(0.15*3)*(9.7+1.9+7.65)</f>
        <v>8.6624999999999996</v>
      </c>
      <c r="E18" s="2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9" s="5" customFormat="1" ht="28.5" x14ac:dyDescent="0.2">
      <c r="A19" s="34">
        <v>3</v>
      </c>
      <c r="B19" s="1" t="s">
        <v>77</v>
      </c>
      <c r="C19" s="50" t="s">
        <v>7</v>
      </c>
      <c r="D19" s="36">
        <f>4*4.8</f>
        <v>19.2</v>
      </c>
      <c r="E19" s="2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9" s="5" customFormat="1" ht="19.350000000000001" customHeight="1" x14ac:dyDescent="0.2">
      <c r="A20" s="34">
        <v>4</v>
      </c>
      <c r="B20" s="1" t="s">
        <v>13</v>
      </c>
      <c r="C20" s="50" t="s">
        <v>9</v>
      </c>
      <c r="D20" s="35">
        <f>9.7+1.9+7.65</f>
        <v>19.25</v>
      </c>
      <c r="E20" s="2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9" s="5" customFormat="1" ht="19.350000000000001" customHeight="1" x14ac:dyDescent="0.2">
      <c r="A21" s="34">
        <v>5</v>
      </c>
      <c r="B21" s="1" t="s">
        <v>57</v>
      </c>
      <c r="C21" s="50" t="s">
        <v>9</v>
      </c>
      <c r="D21" s="36">
        <f>(6+1)*2</f>
        <v>14</v>
      </c>
      <c r="E21" s="2"/>
      <c r="F21" s="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9" s="5" customFormat="1" ht="19.350000000000001" customHeight="1" x14ac:dyDescent="0.2">
      <c r="A22" s="34">
        <v>6</v>
      </c>
      <c r="B22" s="1" t="s">
        <v>56</v>
      </c>
      <c r="C22" s="50" t="s">
        <v>19</v>
      </c>
      <c r="D22" s="36">
        <v>6</v>
      </c>
      <c r="E22" s="2"/>
      <c r="F22" s="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9" s="5" customFormat="1" ht="28.5" x14ac:dyDescent="0.2">
      <c r="A23" s="34">
        <v>7</v>
      </c>
      <c r="B23" s="1" t="s">
        <v>18</v>
      </c>
      <c r="C23" s="50" t="s">
        <v>17</v>
      </c>
      <c r="D23" s="36">
        <f>(15+10)*2</f>
        <v>50</v>
      </c>
      <c r="E23" s="2"/>
      <c r="F23" s="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9" s="5" customFormat="1" ht="42.75" x14ac:dyDescent="0.2">
      <c r="A24" s="34">
        <v>8</v>
      </c>
      <c r="B24" s="1" t="s">
        <v>78</v>
      </c>
      <c r="C24" s="50" t="s">
        <v>7</v>
      </c>
      <c r="D24" s="35">
        <f>((0.1*4*2.65*4)+(0.1*4*3.8*2)+0.2*(4.5+4.02+1.1+0.6+1.1)*6+0.2*(6*4))</f>
        <v>25.664000000000001</v>
      </c>
      <c r="E24" s="2"/>
      <c r="F24" s="6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9" s="5" customFormat="1" ht="28.5" x14ac:dyDescent="0.2">
      <c r="A25" s="34"/>
      <c r="B25" s="1" t="s">
        <v>61</v>
      </c>
      <c r="C25" s="50" t="s">
        <v>62</v>
      </c>
      <c r="D25" s="59">
        <f>0.2*0.2*1*2</f>
        <v>8.0000000000000016E-2</v>
      </c>
      <c r="E25" s="2"/>
      <c r="F25" s="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9" s="5" customFormat="1" ht="19.350000000000001" customHeight="1" x14ac:dyDescent="0.2">
      <c r="A26" s="34"/>
      <c r="B26" s="39" t="s">
        <v>14</v>
      </c>
      <c r="C26" s="50"/>
      <c r="D26" s="36"/>
      <c r="E26" s="2"/>
      <c r="F26" s="6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9" s="5" customFormat="1" ht="35.25" customHeight="1" x14ac:dyDescent="0.2">
      <c r="A27" s="34">
        <v>9</v>
      </c>
      <c r="B27" s="1" t="s">
        <v>79</v>
      </c>
      <c r="C27" s="50" t="s">
        <v>9</v>
      </c>
      <c r="D27" s="36">
        <f>2</f>
        <v>2</v>
      </c>
      <c r="E27" s="40" t="s">
        <v>27</v>
      </c>
      <c r="F27" s="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2" t="s">
        <v>49</v>
      </c>
    </row>
    <row r="28" spans="1:39" s="5" customFormat="1" ht="30" customHeight="1" x14ac:dyDescent="0.2">
      <c r="A28" s="34"/>
      <c r="B28" s="1" t="s">
        <v>63</v>
      </c>
      <c r="C28" s="50" t="s">
        <v>62</v>
      </c>
      <c r="D28" s="36">
        <f>D25/2</f>
        <v>4.0000000000000008E-2</v>
      </c>
      <c r="E28" s="40"/>
      <c r="F28" s="44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5"/>
    </row>
    <row r="29" spans="1:39" s="5" customFormat="1" ht="22.5" customHeight="1" x14ac:dyDescent="0.2">
      <c r="A29" s="34">
        <v>10</v>
      </c>
      <c r="B29" s="1" t="s">
        <v>28</v>
      </c>
      <c r="C29" s="50" t="s">
        <v>8</v>
      </c>
      <c r="D29" s="36">
        <f>3+3</f>
        <v>6</v>
      </c>
      <c r="E29" s="40" t="s">
        <v>50</v>
      </c>
      <c r="F29" s="6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1" t="s">
        <v>51</v>
      </c>
    </row>
    <row r="30" spans="1:39" s="5" customFormat="1" ht="61.5" customHeight="1" x14ac:dyDescent="0.2">
      <c r="A30" s="34">
        <v>11</v>
      </c>
      <c r="B30" s="1" t="s">
        <v>30</v>
      </c>
      <c r="C30" s="50" t="s">
        <v>8</v>
      </c>
      <c r="D30" s="36">
        <v>2</v>
      </c>
      <c r="E30" s="4" t="s">
        <v>29</v>
      </c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3" t="s">
        <v>15</v>
      </c>
    </row>
    <row r="31" spans="1:39" s="5" customFormat="1" ht="28.5" customHeight="1" x14ac:dyDescent="0.2">
      <c r="A31" s="34">
        <v>12</v>
      </c>
      <c r="B31" s="1" t="s">
        <v>16</v>
      </c>
      <c r="C31" s="50" t="s">
        <v>9</v>
      </c>
      <c r="D31" s="36">
        <f>D23/2</f>
        <v>25</v>
      </c>
      <c r="E31" s="4" t="s">
        <v>31</v>
      </c>
      <c r="F31" s="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2" t="s">
        <v>32</v>
      </c>
    </row>
    <row r="32" spans="1:39" s="5" customFormat="1" ht="65.25" customHeight="1" x14ac:dyDescent="0.2">
      <c r="A32" s="34"/>
      <c r="B32" s="1" t="s">
        <v>68</v>
      </c>
      <c r="C32" s="50" t="s">
        <v>7</v>
      </c>
      <c r="D32" s="36">
        <f>(1.1-0.3)*(9.7+1.9+7.65)</f>
        <v>15.4</v>
      </c>
      <c r="E32" s="4" t="s">
        <v>67</v>
      </c>
      <c r="F32" s="44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5" t="s">
        <v>69</v>
      </c>
    </row>
    <row r="33" spans="1:39" s="5" customFormat="1" ht="45.75" customHeight="1" x14ac:dyDescent="0.2">
      <c r="A33" s="34">
        <v>13</v>
      </c>
      <c r="B33" s="1" t="s">
        <v>64</v>
      </c>
      <c r="C33" s="50" t="s">
        <v>7</v>
      </c>
      <c r="D33" s="35">
        <f>0.3*19.2*3</f>
        <v>17.28</v>
      </c>
      <c r="E33" s="4" t="s">
        <v>66</v>
      </c>
      <c r="F33" s="4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5" t="s">
        <v>65</v>
      </c>
    </row>
    <row r="34" spans="1:39" s="5" customFormat="1" ht="45" customHeight="1" x14ac:dyDescent="0.2">
      <c r="A34" s="34">
        <v>14</v>
      </c>
      <c r="B34" s="1" t="s">
        <v>71</v>
      </c>
      <c r="C34" s="50" t="s">
        <v>7</v>
      </c>
      <c r="D34" s="35">
        <f>19.2*0.45</f>
        <v>8.64</v>
      </c>
      <c r="E34" s="4" t="s">
        <v>70</v>
      </c>
      <c r="F34" s="44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5" t="s">
        <v>72</v>
      </c>
    </row>
    <row r="35" spans="1:39" s="5" customFormat="1" ht="18.75" customHeight="1" x14ac:dyDescent="0.2">
      <c r="A35" s="34"/>
      <c r="B35" s="1" t="s">
        <v>73</v>
      </c>
      <c r="C35" s="50" t="s">
        <v>74</v>
      </c>
      <c r="D35" s="35">
        <f>(D32+D33+D34)*4.2</f>
        <v>173.54400000000001</v>
      </c>
      <c r="E35" s="4" t="s">
        <v>76</v>
      </c>
      <c r="F35" s="47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8" t="s">
        <v>75</v>
      </c>
    </row>
    <row r="36" spans="1:39" s="5" customFormat="1" ht="33" customHeight="1" x14ac:dyDescent="0.2">
      <c r="A36" s="34">
        <v>15</v>
      </c>
      <c r="B36" s="1" t="s">
        <v>80</v>
      </c>
      <c r="C36" s="50" t="s">
        <v>8</v>
      </c>
      <c r="D36" s="36">
        <v>3</v>
      </c>
      <c r="E36" s="4" t="s">
        <v>34</v>
      </c>
      <c r="F36" s="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3" t="s">
        <v>33</v>
      </c>
    </row>
    <row r="37" spans="1:39" s="5" customFormat="1" ht="47.25" customHeight="1" x14ac:dyDescent="0.2">
      <c r="A37" s="34">
        <v>16</v>
      </c>
      <c r="B37" s="1" t="s">
        <v>81</v>
      </c>
      <c r="C37" s="50" t="s">
        <v>7</v>
      </c>
      <c r="D37" s="35">
        <f>D24</f>
        <v>25.664000000000001</v>
      </c>
      <c r="E37" s="4" t="s">
        <v>35</v>
      </c>
      <c r="F37" s="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3" t="s">
        <v>36</v>
      </c>
    </row>
    <row r="38" spans="1:39" s="5" customFormat="1" ht="62.25" customHeight="1" x14ac:dyDescent="0.2">
      <c r="A38" s="34">
        <v>17</v>
      </c>
      <c r="B38" s="1" t="s">
        <v>82</v>
      </c>
      <c r="C38" s="50" t="s">
        <v>7</v>
      </c>
      <c r="D38" s="35">
        <f>D19</f>
        <v>19.2</v>
      </c>
      <c r="E38" s="4" t="s">
        <v>43</v>
      </c>
      <c r="F38" s="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3" t="s">
        <v>42</v>
      </c>
    </row>
    <row r="39" spans="1:39" s="5" customFormat="1" ht="32.25" customHeight="1" x14ac:dyDescent="0.2">
      <c r="A39" s="34">
        <v>18</v>
      </c>
      <c r="B39" s="1" t="s">
        <v>52</v>
      </c>
      <c r="C39" s="50" t="s">
        <v>9</v>
      </c>
      <c r="D39" s="35">
        <f>D20</f>
        <v>19.25</v>
      </c>
      <c r="E39" s="4" t="s">
        <v>37</v>
      </c>
      <c r="F39" s="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1" t="s">
        <v>38</v>
      </c>
    </row>
    <row r="40" spans="1:39" s="5" customFormat="1" ht="32.25" customHeight="1" x14ac:dyDescent="0.2">
      <c r="A40" s="34"/>
      <c r="B40" s="1" t="s">
        <v>53</v>
      </c>
      <c r="C40" s="50" t="s">
        <v>8</v>
      </c>
      <c r="D40" s="35">
        <v>2</v>
      </c>
      <c r="E40" s="4" t="s">
        <v>40</v>
      </c>
      <c r="F40" s="6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1" t="s">
        <v>41</v>
      </c>
    </row>
    <row r="41" spans="1:39" s="5" customFormat="1" ht="19.350000000000001" customHeight="1" x14ac:dyDescent="0.2">
      <c r="A41" s="34">
        <v>19</v>
      </c>
      <c r="B41" s="1" t="s">
        <v>54</v>
      </c>
      <c r="C41" s="50" t="s">
        <v>9</v>
      </c>
      <c r="D41" s="36">
        <f>D21</f>
        <v>14</v>
      </c>
      <c r="E41" s="4" t="s">
        <v>59</v>
      </c>
      <c r="F41" s="6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1" t="s">
        <v>39</v>
      </c>
    </row>
    <row r="42" spans="1:39" s="5" customFormat="1" ht="19.350000000000001" customHeight="1" x14ac:dyDescent="0.2">
      <c r="A42" s="34">
        <v>20</v>
      </c>
      <c r="B42" s="1" t="s">
        <v>55</v>
      </c>
      <c r="C42" s="50" t="s">
        <v>8</v>
      </c>
      <c r="D42" s="36">
        <v>4</v>
      </c>
      <c r="E42" s="4" t="s">
        <v>60</v>
      </c>
      <c r="F42" s="6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2" t="s">
        <v>58</v>
      </c>
    </row>
    <row r="43" spans="1:39" s="5" customFormat="1" ht="45" x14ac:dyDescent="0.2">
      <c r="A43" s="49">
        <v>21</v>
      </c>
      <c r="B43" s="60" t="s">
        <v>23</v>
      </c>
      <c r="C43" s="61" t="s">
        <v>24</v>
      </c>
      <c r="D43" s="38">
        <v>1</v>
      </c>
      <c r="E43" s="2"/>
      <c r="F43" s="37"/>
      <c r="G43" s="4"/>
      <c r="H43" s="4"/>
      <c r="I43" s="4"/>
      <c r="J43" s="4"/>
      <c r="K43" s="4"/>
      <c r="L43" s="4"/>
      <c r="M43" s="4"/>
    </row>
    <row r="44" spans="1:39" s="5" customFormat="1" ht="45" x14ac:dyDescent="0.2">
      <c r="A44" s="49">
        <v>22</v>
      </c>
      <c r="B44" s="60" t="s">
        <v>25</v>
      </c>
      <c r="C44" s="61" t="s">
        <v>24</v>
      </c>
      <c r="D44" s="38">
        <f>D43</f>
        <v>1</v>
      </c>
      <c r="E44" s="2"/>
      <c r="F44" s="37"/>
      <c r="G44" s="4"/>
      <c r="H44" s="4"/>
      <c r="I44" s="4"/>
      <c r="J44" s="4"/>
      <c r="K44" s="4"/>
      <c r="L44" s="4"/>
      <c r="M44" s="4"/>
    </row>
    <row r="45" spans="1:39" s="5" customFormat="1" ht="15" x14ac:dyDescent="0.2">
      <c r="A45" s="49">
        <v>23</v>
      </c>
      <c r="B45" s="60" t="s">
        <v>26</v>
      </c>
      <c r="C45" s="61" t="s">
        <v>24</v>
      </c>
      <c r="D45" s="38">
        <f>D43</f>
        <v>1</v>
      </c>
      <c r="E45" s="2"/>
      <c r="F45" s="37"/>
      <c r="G45" s="4"/>
      <c r="H45" s="4"/>
      <c r="I45" s="4"/>
      <c r="J45" s="4"/>
      <c r="K45" s="4"/>
      <c r="L45" s="4"/>
      <c r="M45" s="4"/>
    </row>
    <row r="46" spans="1:39" customFormat="1" ht="15.75" x14ac:dyDescent="0.25">
      <c r="C46" s="24"/>
      <c r="D46" s="26"/>
      <c r="E46" s="24"/>
      <c r="F46" s="24"/>
      <c r="G46" s="24"/>
      <c r="H46" s="24"/>
      <c r="I46" s="25"/>
    </row>
    <row r="47" spans="1:39" customFormat="1" ht="15.75" x14ac:dyDescent="0.25">
      <c r="B47" s="27" t="s">
        <v>45</v>
      </c>
      <c r="C47" s="22"/>
      <c r="D47" s="23"/>
      <c r="E47" s="22"/>
      <c r="F47" s="24"/>
      <c r="G47" s="24"/>
      <c r="H47" s="24"/>
      <c r="I47" s="25"/>
    </row>
    <row r="48" spans="1:39" customFormat="1" ht="15.75" x14ac:dyDescent="0.25">
      <c r="B48" s="33"/>
      <c r="C48" s="24"/>
      <c r="D48" s="26"/>
      <c r="E48" s="24"/>
      <c r="F48" s="24"/>
      <c r="G48" s="24"/>
      <c r="H48" s="24"/>
      <c r="I48" s="25"/>
    </row>
    <row r="49" spans="2:9" customFormat="1" ht="15.75" x14ac:dyDescent="0.25">
      <c r="B49" s="27" t="s">
        <v>46</v>
      </c>
      <c r="C49" s="22"/>
      <c r="D49" s="23"/>
      <c r="E49" s="22"/>
      <c r="F49" s="24"/>
      <c r="G49" s="24"/>
      <c r="H49" s="24"/>
      <c r="I49" s="25"/>
    </row>
    <row r="50" spans="2:9" customFormat="1" ht="15.75" x14ac:dyDescent="0.25">
      <c r="C50" s="24"/>
      <c r="D50" s="26"/>
      <c r="E50" s="24"/>
      <c r="F50" s="28"/>
      <c r="G50" s="28"/>
      <c r="H50" s="28"/>
      <c r="I50" s="25"/>
    </row>
    <row r="51" spans="2:9" customFormat="1" ht="15.75" x14ac:dyDescent="0.25">
      <c r="B51" s="27" t="s">
        <v>47</v>
      </c>
      <c r="C51" s="22"/>
      <c r="D51" s="23"/>
      <c r="E51" s="22"/>
    </row>
    <row r="53" spans="2:9" customFormat="1" ht="15.75" x14ac:dyDescent="0.25">
      <c r="B53" s="27" t="s">
        <v>44</v>
      </c>
      <c r="C53" s="22"/>
      <c r="D53" s="23"/>
      <c r="E53" s="22"/>
    </row>
  </sheetData>
  <mergeCells count="6">
    <mergeCell ref="A3:E7"/>
    <mergeCell ref="A9:E9"/>
    <mergeCell ref="A13:C13"/>
    <mergeCell ref="A14:C14"/>
    <mergeCell ref="A15:C15"/>
    <mergeCell ref="A8:E8"/>
  </mergeCells>
  <hyperlinks>
    <hyperlink ref="AM30" r:id="rId1" xr:uid="{00000000-0004-0000-0000-000000000000}"/>
    <hyperlink ref="AM37" r:id="rId2" xr:uid="{00000000-0004-0000-0000-000004000000}"/>
    <hyperlink ref="AM41" r:id="rId3" xr:uid="{00000000-0004-0000-0000-000005000000}"/>
    <hyperlink ref="AM39" r:id="rId4" xr:uid="{00000000-0004-0000-0000-000006000000}"/>
    <hyperlink ref="AM38" r:id="rId5" xr:uid="{00000000-0004-0000-0000-000008000000}"/>
    <hyperlink ref="AM40" r:id="rId6" xr:uid="{7F375F4A-B64C-4377-A702-F1ADDF9F0B30}"/>
    <hyperlink ref="AM31" r:id="rId7" display="https://market.yandex.ru/product--vodostok-beton-seryi-500kh160kh50mm-vodostok-betonnyi-seryi-500kh160kh50mm/2000896066418?text=купить%20водоотводы%20для%20тротуарной%20плитки&amp;cpc=putfmUEdH29k5rfDria1U7iMHFwvMKfDl4foufBZhElTn9b__8znrhZBlfzOZc3pnJcdFqDd8Php-mbN5aETiOnUsPU9pKbaqdBhGEuPL5CsJ82DUnRBl05obRav_wK86ZDJHeOvlyGDy4qAowuiApsJ9dkundNe9N3IGqa73fp4bZUTu7bbmA%2C%2C&amp;sku=2000896066418&amp;do-waremd5=Xn6Wnb854ca1yZWmW8uwOA&amp;cpa=1&amp;nid=18060972" xr:uid="{81533A35-5526-4322-ADE7-9CA651144428}"/>
    <hyperlink ref="AM27" r:id="rId8" xr:uid="{1C7E42A7-96CB-442F-8C77-4F4906964420}"/>
    <hyperlink ref="AM42" r:id="rId9" xr:uid="{412C317F-8D4D-4782-9C2F-FEE9C5663B91}"/>
    <hyperlink ref="AM32" r:id="rId10" xr:uid="{2C5364D0-855E-4823-A2D6-3486370D0AA2}"/>
    <hyperlink ref="AM36" r:id="rId11" display="https://market.yandex.ru/product--reshetka-pridvernaia-gidrolica-390kh590-mm-stalnaia/1489489993?cpc=y3pt0RaGeERqHWS6QovhqanXHsaFV4ORqdr6BXg0UvgDonXocjuMZqnp6x4E1ygQr0rgIf03q4ju_E1A35FIZUOtrmKUkoXTpWv2r0EaaeP4GhbA68nYxOik9DSg7xqQtm_G7Lvknb1YoFcYX2Sf2-WItmGjK5w8LGHLkNNR47BEzVCGobnwqMrG3x62zGBu&amp;sku=101526642687&amp;from=premiumOffers&amp;from-show-uid=16588379765561400963113001&amp;do-waremd5=vp9saU0PYTs6nlGuAUzFhg&amp;sponsored=1" xr:uid="{00000000-0004-0000-0000-000003000000}"/>
    <hyperlink ref="AM35" r:id="rId12" xr:uid="{8A1FBEA2-3112-4221-88B4-9636DA672700}"/>
  </hyperlinks>
  <pageMargins left="0.78740157480314965" right="0.39370078740157483" top="0.39370078740157483" bottom="0.39370078740157483" header="0.23622047244094491" footer="0.23622047244094491"/>
  <pageSetup paperSize="9" scale="95" fitToHeight="30000" orientation="portrait" r:id="rId13"/>
  <headerFooter alignWithMargins="0"/>
  <drawing r:id="rId14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ДВ Бытовой корпус Недра</vt:lpstr>
      <vt:lpstr>'ДВ Бытовой корпус Недра'!Print_Titles</vt:lpstr>
      <vt:lpstr>'ДВ Бытовой корпус Недра'!Заголовки_для_печати</vt:lpstr>
      <vt:lpstr>'ДВ Бытовой корпус Недра'!Область_печати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Каракотов Мусса Нурусланович</cp:lastModifiedBy>
  <cp:lastPrinted>2022-05-24T07:25:55Z</cp:lastPrinted>
  <dcterms:created xsi:type="dcterms:W3CDTF">2003-01-28T12:33:10Z</dcterms:created>
  <dcterms:modified xsi:type="dcterms:W3CDTF">2024-06-10T13:03:23Z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