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1313211142\Downloads\"/>
    </mc:Choice>
  </mc:AlternateContent>
  <xr:revisionPtr revIDLastSave="0" documentId="13_ncr:1_{7E88C275-EEED-4401-887E-D206E438A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М. ПРЕДЛОЖЕНИЕ" sheetId="17" r:id="rId1"/>
    <sheet name="Персонал" sheetId="10" state="hidden" r:id="rId2"/>
    <sheet name="Транспорт" sheetId="11" state="hidden" r:id="rId3"/>
  </sheets>
  <definedNames>
    <definedName name="tent">#REF!</definedName>
    <definedName name="_xlnm.Print_Area" localSheetId="0">'КОМ. ПРЕДЛОЖЕНИЕ'!$A$1:$K$58</definedName>
  </definedNames>
  <calcPr calcId="191029"/>
  <fileRecoveryPr autoRecover="0"/>
</workbook>
</file>

<file path=xl/calcChain.xml><?xml version="1.0" encoding="utf-8"?>
<calcChain xmlns="http://schemas.openxmlformats.org/spreadsheetml/2006/main">
  <c r="G47" i="17" l="1"/>
  <c r="I47" i="17" s="1"/>
  <c r="E47" i="17"/>
  <c r="I42" i="17"/>
  <c r="I41" i="17"/>
  <c r="I40" i="17"/>
  <c r="I39" i="17"/>
  <c r="I38" i="17"/>
  <c r="I37" i="17"/>
  <c r="I32" i="17"/>
  <c r="I31" i="17"/>
  <c r="I30" i="17"/>
  <c r="H49" i="17" l="1"/>
  <c r="H52" i="17" s="1"/>
</calcChain>
</file>

<file path=xl/sharedStrings.xml><?xml version="1.0" encoding="utf-8"?>
<sst xmlns="http://schemas.openxmlformats.org/spreadsheetml/2006/main" count="123" uniqueCount="83">
  <si>
    <t>Наименование</t>
  </si>
  <si>
    <t>Персонал</t>
  </si>
  <si>
    <t>Кол-во смен</t>
  </si>
  <si>
    <t>Стоимость, руб.</t>
  </si>
  <si>
    <t>Эвакуатор</t>
  </si>
  <si>
    <t>километраж</t>
  </si>
  <si>
    <t>Вид транспорта</t>
  </si>
  <si>
    <t>Расстояние от МКАД</t>
  </si>
  <si>
    <t>Кол-во  транспорта</t>
  </si>
  <si>
    <t>Един. Изм.</t>
  </si>
  <si>
    <t>Кол-во</t>
  </si>
  <si>
    <t>Цена</t>
  </si>
  <si>
    <t>Кол-во
Дней</t>
  </si>
  <si>
    <t>Скидка
%</t>
  </si>
  <si>
    <t>Комментарии</t>
  </si>
  <si>
    <t>Кол-во
кВт</t>
  </si>
  <si>
    <t>Смена / 6 часов</t>
  </si>
  <si>
    <t>Проект / Смена</t>
  </si>
  <si>
    <t>Смена / 3 часа</t>
  </si>
  <si>
    <t>Почасовая оплата</t>
  </si>
  <si>
    <t>Крупье (ТOP)</t>
  </si>
  <si>
    <t xml:space="preserve"> (до 3-х часов)</t>
  </si>
  <si>
    <t>(до 6 часов)</t>
  </si>
  <si>
    <t>машина</t>
  </si>
  <si>
    <t>Грузовая машина (Портер / Газель)</t>
  </si>
  <si>
    <t>Легковая машина (Доставка)</t>
  </si>
  <si>
    <t>Легковая машина (Трансфер)</t>
  </si>
  <si>
    <t>Грузовая машина (Гидроборт 4 м. до 2 тонн)</t>
  </si>
  <si>
    <t>Простой гидроборта</t>
  </si>
  <si>
    <t>Доставка Фудтрака</t>
  </si>
  <si>
    <t>Грузовая машина (Фура 6 м. до 5 тонн)</t>
  </si>
  <si>
    <t>Грузовая машина (Фура от 9,5 м. до 15 тонн)</t>
  </si>
  <si>
    <t>Грузовая машина (Фура 9 м. до 10 тонн)</t>
  </si>
  <si>
    <t>Грузовая машина (Фура 7-8 м. до 5 тонн)</t>
  </si>
  <si>
    <t>Простой Фуры (По стоимости фуры)</t>
  </si>
  <si>
    <t>Место проведения мероприятия:</t>
  </si>
  <si>
    <t>Вид мероприятия:</t>
  </si>
  <si>
    <t>Дата и время монтажа:</t>
  </si>
  <si>
    <t>Дата и время демонтажа:</t>
  </si>
  <si>
    <t>Уважаемый клиент!
Компания "PRO-ИНТЕРАКТИВ" благодарит вас за интерес проявленный к нам, и направляет Вам коммерческое предложение.</t>
  </si>
  <si>
    <t>ИТОГО стоимость проекта за наличный расчёт:</t>
  </si>
  <si>
    <t>ИТОГО, руб.
(Без налогов)</t>
  </si>
  <si>
    <t>Грузчики</t>
  </si>
  <si>
    <t>Тех. Специалист</t>
  </si>
  <si>
    <t>Инструктор</t>
  </si>
  <si>
    <t>Шеф-монтажник</t>
  </si>
  <si>
    <t>Инструктор Игротехник</t>
  </si>
  <si>
    <t>Координатор площадки</t>
  </si>
  <si>
    <t>Технический директор</t>
  </si>
  <si>
    <t>Детский аниматор</t>
  </si>
  <si>
    <t>Аниматор</t>
  </si>
  <si>
    <t>Спортивный судья</t>
  </si>
  <si>
    <t>Тим-лидер</t>
  </si>
  <si>
    <t>Модератор</t>
  </si>
  <si>
    <t>Ведущий тимбилдинга</t>
  </si>
  <si>
    <t>Промо-девушка</t>
  </si>
  <si>
    <t>Промо-мальчик</t>
  </si>
  <si>
    <t>Крупье</t>
  </si>
  <si>
    <t>Cомелье на кулинарное казино</t>
  </si>
  <si>
    <t>Пит-менеджер</t>
  </si>
  <si>
    <t>Цена за КМ</t>
  </si>
  <si>
    <t>ver.  15.06.2023</t>
  </si>
  <si>
    <t>Официант</t>
  </si>
  <si>
    <t>КОММЕРЧЕСКОЕ ПРЕДЛОЖЕНИЕ</t>
  </si>
  <si>
    <r>
      <rPr>
        <b/>
        <sz val="18"/>
        <color theme="1"/>
        <rFont val="Verdana"/>
        <family val="2"/>
        <charset val="204"/>
      </rPr>
      <t>МИШВЕЛИДЗЕ МАКСИМ</t>
    </r>
    <r>
      <rPr>
        <sz val="12"/>
        <color theme="1"/>
        <rFont val="Verdana"/>
        <family val="2"/>
      </rPr>
      <t xml:space="preserve">
Тел.: +7 926 007 87 33‬ Еmail: manager29@pro-interactive.ru
www.pro-interactive.ru
109382, г. Москва, Егорьевский проезд, 2Ас10</t>
    </r>
  </si>
  <si>
    <t xml:space="preserve">               ЛОГИСТИКА</t>
  </si>
  <si>
    <t xml:space="preserve">                ОБОРУДОВАНИЕ</t>
  </si>
  <si>
    <t xml:space="preserve">               УСЛУГИ</t>
  </si>
  <si>
    <t>ИТОГО полная стоимость проекта, включая 10% УСН</t>
  </si>
  <si>
    <t>Монтаж</t>
  </si>
  <si>
    <t>Демонтаж</t>
  </si>
  <si>
    <t>Проживание</t>
  </si>
  <si>
    <t>Суточные в дороге</t>
  </si>
  <si>
    <t>Арена "Cosmical"
Шароботы</t>
  </si>
  <si>
    <t>компл</t>
  </si>
  <si>
    <t>Аренда последующих дней</t>
  </si>
  <si>
    <t>Битва роботов (Живая сталь)</t>
  </si>
  <si>
    <t>https://pro-interactive.ru/shop/bitva-robotov-zhivaya-stal/</t>
  </si>
  <si>
    <t>Санкт-Петербург</t>
  </si>
  <si>
    <t>-</t>
  </si>
  <si>
    <t>Удлинители комплект</t>
  </si>
  <si>
    <t>Брендированные шары</t>
  </si>
  <si>
    <t>усл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</si>
</sst>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8"/>
      <color theme="1"/>
      <name val="Verdana"/>
      <family val="2"/>
    </font>
    <font>
      <sz val="14"/>
      <color theme="1"/>
      <name val="Verdana"/>
      <family val="2"/>
    </font>
    <font>
      <b/>
      <sz val="18"/>
      <color rgb="FFE9362A"/>
      <name val="Verdana"/>
      <family val="2"/>
    </font>
    <font>
      <sz val="7"/>
      <color theme="1"/>
      <name val="Verdana"/>
      <family val="2"/>
    </font>
    <font>
      <b/>
      <sz val="14"/>
      <color theme="0"/>
      <name val="Verdana"/>
      <family val="2"/>
    </font>
    <font>
      <sz val="12"/>
      <color theme="1"/>
      <name val="Verdana"/>
      <family val="2"/>
      <charset val="204"/>
    </font>
    <font>
      <b/>
      <sz val="18"/>
      <color theme="1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252525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 wrapText="1"/>
    </xf>
    <xf numFmtId="44" fontId="3" fillId="3" borderId="0" xfId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Alignment="1">
      <alignment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44" fontId="6" fillId="3" borderId="0" xfId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164" fontId="3" fillId="3" borderId="1" xfId="1" applyNumberFormat="1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164" fontId="5" fillId="3" borderId="10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5" fillId="3" borderId="13" xfId="1" applyNumberFormat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4" fontId="5" fillId="3" borderId="15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" fontId="3" fillId="3" borderId="8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2" fillId="3" borderId="19" xfId="3" applyFill="1" applyBorder="1" applyAlignment="1">
      <alignment horizontal="center" vertical="center" wrapText="1"/>
    </xf>
    <xf numFmtId="0" fontId="12" fillId="3" borderId="20" xfId="3" applyFill="1" applyBorder="1" applyAlignment="1">
      <alignment horizontal="center" vertical="center" wrapText="1"/>
    </xf>
    <xf numFmtId="0" fontId="12" fillId="3" borderId="21" xfId="3" applyFill="1" applyBorder="1" applyAlignment="1">
      <alignment horizontal="center" vertical="center" wrapText="1"/>
    </xf>
  </cellXfs>
  <cellStyles count="4">
    <cellStyle name="Гиперссылка" xfId="3" builtinId="8"/>
    <cellStyle name="Денежный" xfId="1" builtinId="4"/>
    <cellStyle name="Обычный" xfId="0" builtinId="0"/>
    <cellStyle name="Процентный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9362A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20969</xdr:colOff>
      <xdr:row>0</xdr:row>
      <xdr:rowOff>112504</xdr:rowOff>
    </xdr:from>
    <xdr:to>
      <xdr:col>1</xdr:col>
      <xdr:colOff>3222625</xdr:colOff>
      <xdr:row>4</xdr:row>
      <xdr:rowOff>63499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F8F6F76-910D-E242-A613-211B0488E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69" y="112504"/>
          <a:ext cx="3268331" cy="76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-interactive.ru/shop/bitva-robotov-zhivaya-st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9362A"/>
    <outlinePr summaryRight="0"/>
    <pageSetUpPr fitToPage="1"/>
  </sheetPr>
  <dimension ref="B5:J56"/>
  <sheetViews>
    <sheetView showGridLines="0" tabSelected="1" topLeftCell="A19" zoomScale="75" zoomScaleNormal="75" workbookViewId="0">
      <selection activeCell="H31" sqref="H31"/>
    </sheetView>
  </sheetViews>
  <sheetFormatPr defaultColWidth="9.140625" defaultRowHeight="15" x14ac:dyDescent="0.25"/>
  <cols>
    <col min="1" max="1" width="2.7109375" style="7" customWidth="1"/>
    <col min="2" max="2" width="48.28515625" style="7" customWidth="1"/>
    <col min="3" max="3" width="11.28515625" style="7" customWidth="1"/>
    <col min="4" max="4" width="15.7109375" style="7" customWidth="1"/>
    <col min="5" max="5" width="20.28515625" style="7" customWidth="1"/>
    <col min="6" max="6" width="19.42578125" style="8" customWidth="1"/>
    <col min="7" max="7" width="18.140625" style="7" customWidth="1"/>
    <col min="8" max="8" width="16.28515625" style="7" customWidth="1"/>
    <col min="9" max="9" width="23.42578125" style="9" customWidth="1"/>
    <col min="10" max="10" width="41.28515625" style="10" customWidth="1"/>
    <col min="11" max="11" width="3.28515625" style="7" customWidth="1"/>
    <col min="12" max="16384" width="9.140625" style="7"/>
  </cols>
  <sheetData>
    <row r="5" spans="2:10" x14ac:dyDescent="0.25">
      <c r="J5" s="35" t="s">
        <v>61</v>
      </c>
    </row>
    <row r="6" spans="2:10" x14ac:dyDescent="0.25">
      <c r="B6" s="52"/>
      <c r="C6" s="53"/>
      <c r="D6" s="53"/>
      <c r="E6" s="54"/>
      <c r="F6" s="61" t="s">
        <v>64</v>
      </c>
      <c r="G6" s="62"/>
      <c r="H6" s="62"/>
      <c r="I6" s="62"/>
      <c r="J6" s="63"/>
    </row>
    <row r="7" spans="2:10" x14ac:dyDescent="0.25">
      <c r="B7" s="55"/>
      <c r="C7" s="56"/>
      <c r="D7" s="56"/>
      <c r="E7" s="57"/>
      <c r="F7" s="64"/>
      <c r="G7" s="65"/>
      <c r="H7" s="65"/>
      <c r="I7" s="65"/>
      <c r="J7" s="66"/>
    </row>
    <row r="8" spans="2:10" x14ac:dyDescent="0.25">
      <c r="B8" s="55"/>
      <c r="C8" s="56"/>
      <c r="D8" s="56"/>
      <c r="E8" s="57"/>
      <c r="F8" s="64"/>
      <c r="G8" s="65"/>
      <c r="H8" s="65"/>
      <c r="I8" s="65"/>
      <c r="J8" s="66"/>
    </row>
    <row r="9" spans="2:10" x14ac:dyDescent="0.25">
      <c r="B9" s="55"/>
      <c r="C9" s="56"/>
      <c r="D9" s="56"/>
      <c r="E9" s="57"/>
      <c r="F9" s="64"/>
      <c r="G9" s="65"/>
      <c r="H9" s="65"/>
      <c r="I9" s="65"/>
      <c r="J9" s="66"/>
    </row>
    <row r="10" spans="2:10" x14ac:dyDescent="0.25">
      <c r="B10" s="55"/>
      <c r="C10" s="56"/>
      <c r="D10" s="56"/>
      <c r="E10" s="57"/>
      <c r="F10" s="64"/>
      <c r="G10" s="65"/>
      <c r="H10" s="65"/>
      <c r="I10" s="65"/>
      <c r="J10" s="66"/>
    </row>
    <row r="11" spans="2:10" x14ac:dyDescent="0.25">
      <c r="B11" s="55"/>
      <c r="C11" s="56"/>
      <c r="D11" s="56"/>
      <c r="E11" s="57"/>
      <c r="F11" s="64"/>
      <c r="G11" s="65"/>
      <c r="H11" s="65"/>
      <c r="I11" s="65"/>
      <c r="J11" s="66"/>
    </row>
    <row r="12" spans="2:10" x14ac:dyDescent="0.25">
      <c r="B12" s="58"/>
      <c r="C12" s="59"/>
      <c r="D12" s="59"/>
      <c r="E12" s="60"/>
      <c r="F12" s="67"/>
      <c r="G12" s="68"/>
      <c r="H12" s="68"/>
      <c r="I12" s="68"/>
      <c r="J12" s="69"/>
    </row>
    <row r="13" spans="2:10" ht="18" x14ac:dyDescent="0.25">
      <c r="B13" s="31"/>
      <c r="C13" s="31"/>
      <c r="D13" s="31"/>
      <c r="E13" s="31"/>
      <c r="F13" s="10"/>
      <c r="G13" s="10"/>
      <c r="H13" s="10"/>
      <c r="I13" s="10"/>
    </row>
    <row r="14" spans="2:10" ht="22.5" x14ac:dyDescent="0.25">
      <c r="B14" s="70" t="s">
        <v>63</v>
      </c>
      <c r="C14" s="70"/>
      <c r="D14" s="70"/>
      <c r="E14" s="70"/>
      <c r="F14" s="70"/>
      <c r="G14" s="70"/>
      <c r="H14" s="70"/>
      <c r="I14" s="70"/>
      <c r="J14" s="70"/>
    </row>
    <row r="15" spans="2:10" ht="18" x14ac:dyDescent="0.25">
      <c r="B15" s="31"/>
      <c r="C15" s="31"/>
      <c r="D15" s="31"/>
      <c r="E15" s="31"/>
      <c r="F15" s="10"/>
      <c r="G15" s="10"/>
      <c r="H15" s="10"/>
      <c r="I15" s="10"/>
    </row>
    <row r="16" spans="2:10" x14ac:dyDescent="0.25">
      <c r="B16" s="65" t="s">
        <v>39</v>
      </c>
      <c r="C16" s="65"/>
      <c r="D16" s="65"/>
      <c r="E16" s="65"/>
      <c r="F16" s="65"/>
      <c r="G16" s="65"/>
      <c r="H16" s="65"/>
      <c r="I16" s="65"/>
      <c r="J16" s="65"/>
    </row>
    <row r="17" spans="2:10" x14ac:dyDescent="0.25">
      <c r="B17" s="65"/>
      <c r="C17" s="65"/>
      <c r="D17" s="65"/>
      <c r="E17" s="65"/>
      <c r="F17" s="65"/>
      <c r="G17" s="65"/>
      <c r="H17" s="65"/>
      <c r="I17" s="65"/>
      <c r="J17" s="65"/>
    </row>
    <row r="18" spans="2:10" x14ac:dyDescent="0.25">
      <c r="B18" s="10"/>
      <c r="C18" s="10"/>
      <c r="D18" s="10"/>
      <c r="E18" s="10"/>
      <c r="F18" s="10"/>
      <c r="G18" s="10"/>
      <c r="H18" s="10"/>
      <c r="I18" s="10"/>
    </row>
    <row r="19" spans="2:10" x14ac:dyDescent="0.25">
      <c r="B19" s="10"/>
      <c r="C19" s="10"/>
      <c r="D19" s="10"/>
      <c r="E19" s="10"/>
      <c r="F19" s="10"/>
      <c r="G19" s="10"/>
      <c r="H19" s="10"/>
      <c r="I19" s="10"/>
    </row>
    <row r="20" spans="2:10" x14ac:dyDescent="0.25">
      <c r="B20" s="32" t="s">
        <v>35</v>
      </c>
      <c r="C20" s="68" t="s">
        <v>78</v>
      </c>
      <c r="D20" s="68"/>
      <c r="E20" s="68"/>
      <c r="F20" s="68"/>
      <c r="G20" s="68"/>
      <c r="H20" s="68"/>
      <c r="I20" s="68"/>
      <c r="J20" s="68"/>
    </row>
    <row r="21" spans="2:10" x14ac:dyDescent="0.25">
      <c r="B21" s="32" t="s">
        <v>36</v>
      </c>
      <c r="C21" s="68" t="s">
        <v>79</v>
      </c>
      <c r="D21" s="68"/>
      <c r="E21" s="68"/>
      <c r="F21" s="68"/>
      <c r="G21" s="68"/>
      <c r="H21" s="68"/>
      <c r="I21" s="68"/>
      <c r="J21" s="68"/>
    </row>
    <row r="22" spans="2:10" x14ac:dyDescent="0.25">
      <c r="B22" s="32" t="s">
        <v>37</v>
      </c>
      <c r="C22" s="71">
        <v>45210</v>
      </c>
      <c r="D22" s="68"/>
      <c r="E22" s="68"/>
      <c r="F22" s="68"/>
      <c r="G22" s="68"/>
      <c r="H22" s="68"/>
      <c r="I22" s="68"/>
      <c r="J22" s="68"/>
    </row>
    <row r="23" spans="2:10" x14ac:dyDescent="0.25">
      <c r="B23" s="32" t="s">
        <v>38</v>
      </c>
      <c r="C23" s="71">
        <v>45216</v>
      </c>
      <c r="D23" s="68"/>
      <c r="E23" s="68"/>
      <c r="F23" s="68"/>
      <c r="G23" s="68"/>
      <c r="H23" s="68"/>
      <c r="I23" s="68"/>
      <c r="J23" s="68"/>
    </row>
    <row r="24" spans="2:10" x14ac:dyDescent="0.25">
      <c r="B24" s="10"/>
      <c r="C24" s="10"/>
      <c r="D24" s="10"/>
      <c r="E24" s="10"/>
      <c r="F24" s="10"/>
      <c r="G24" s="10"/>
      <c r="H24" s="10"/>
      <c r="I24" s="10"/>
    </row>
    <row r="26" spans="2:10" ht="18" x14ac:dyDescent="0.25">
      <c r="C26" s="44" t="s">
        <v>66</v>
      </c>
      <c r="D26" s="44"/>
      <c r="E26" s="44"/>
      <c r="F26" s="44"/>
      <c r="G26" s="44"/>
      <c r="H26" s="44"/>
    </row>
    <row r="28" spans="2:10" ht="30" x14ac:dyDescent="0.25">
      <c r="B28" s="4" t="s">
        <v>0</v>
      </c>
      <c r="C28" s="5" t="s">
        <v>15</v>
      </c>
      <c r="D28" s="5" t="s">
        <v>10</v>
      </c>
      <c r="E28" s="5" t="s">
        <v>9</v>
      </c>
      <c r="F28" s="6" t="s">
        <v>11</v>
      </c>
      <c r="G28" s="5" t="s">
        <v>12</v>
      </c>
      <c r="H28" s="5" t="s">
        <v>13</v>
      </c>
      <c r="I28" s="5" t="s">
        <v>41</v>
      </c>
      <c r="J28" s="1" t="s">
        <v>14</v>
      </c>
    </row>
    <row r="29" spans="2:10" s="33" customFormat="1" ht="18" x14ac:dyDescent="0.25">
      <c r="B29" s="72" t="s">
        <v>76</v>
      </c>
      <c r="C29" s="73"/>
      <c r="D29" s="73"/>
      <c r="E29" s="73"/>
      <c r="F29" s="73"/>
      <c r="G29" s="73"/>
      <c r="H29" s="73"/>
      <c r="I29" s="73"/>
      <c r="J29" s="74"/>
    </row>
    <row r="30" spans="2:10" ht="30" x14ac:dyDescent="0.25">
      <c r="B30" s="12" t="s">
        <v>73</v>
      </c>
      <c r="C30" s="23">
        <v>1</v>
      </c>
      <c r="D30" s="13">
        <v>1</v>
      </c>
      <c r="E30" s="20" t="s">
        <v>74</v>
      </c>
      <c r="F30" s="14">
        <v>37000</v>
      </c>
      <c r="G30" s="22">
        <v>1</v>
      </c>
      <c r="H30" s="15">
        <v>0.1</v>
      </c>
      <c r="I30" s="14">
        <f>SUM(D30*F30*G30)*(100%-H30)</f>
        <v>33300</v>
      </c>
      <c r="J30" s="75" t="s">
        <v>77</v>
      </c>
    </row>
    <row r="31" spans="2:10" x14ac:dyDescent="0.25">
      <c r="B31" s="12" t="s">
        <v>75</v>
      </c>
      <c r="C31" s="23">
        <v>1</v>
      </c>
      <c r="D31" s="13">
        <v>1</v>
      </c>
      <c r="E31" s="20" t="s">
        <v>74</v>
      </c>
      <c r="F31" s="14">
        <v>37000</v>
      </c>
      <c r="G31" s="22">
        <v>4</v>
      </c>
      <c r="H31" s="15">
        <v>0.8</v>
      </c>
      <c r="I31" s="14">
        <f>SUM(D31*F31*G31)*(100%-H31)</f>
        <v>29599.999999999993</v>
      </c>
      <c r="J31" s="76"/>
    </row>
    <row r="32" spans="2:10" x14ac:dyDescent="0.25">
      <c r="B32" s="12" t="s">
        <v>81</v>
      </c>
      <c r="C32" s="23">
        <v>0</v>
      </c>
      <c r="D32" s="13">
        <v>500</v>
      </c>
      <c r="E32" s="20" t="s">
        <v>82</v>
      </c>
      <c r="F32" s="14">
        <v>35</v>
      </c>
      <c r="G32" s="22">
        <v>1</v>
      </c>
      <c r="H32" s="15"/>
      <c r="I32" s="14">
        <f>SUM(D32*F32*G32)*(100%-H32)</f>
        <v>17500</v>
      </c>
      <c r="J32" s="77"/>
    </row>
    <row r="34" spans="2:10" ht="18" x14ac:dyDescent="0.25">
      <c r="C34" s="44" t="s">
        <v>67</v>
      </c>
      <c r="D34" s="44"/>
      <c r="E34" s="44"/>
      <c r="F34" s="44"/>
      <c r="G34" s="44"/>
      <c r="H34" s="44"/>
    </row>
    <row r="36" spans="2:10" ht="30" x14ac:dyDescent="0.25">
      <c r="B36" s="45" t="s">
        <v>0</v>
      </c>
      <c r="C36" s="45"/>
      <c r="D36" s="45"/>
      <c r="E36" s="45"/>
      <c r="F36" s="2" t="s">
        <v>10</v>
      </c>
      <c r="G36" s="6" t="s">
        <v>11</v>
      </c>
      <c r="H36" s="1" t="s">
        <v>2</v>
      </c>
      <c r="I36" s="5" t="s">
        <v>41</v>
      </c>
      <c r="J36" s="1" t="s">
        <v>14</v>
      </c>
    </row>
    <row r="37" spans="2:10" x14ac:dyDescent="0.25">
      <c r="B37" s="46" t="s">
        <v>43</v>
      </c>
      <c r="C37" s="46"/>
      <c r="D37" s="46"/>
      <c r="E37" s="46"/>
      <c r="F37" s="17">
        <v>1</v>
      </c>
      <c r="G37" s="18">
        <v>4000</v>
      </c>
      <c r="H37" s="19">
        <v>5</v>
      </c>
      <c r="I37" s="18">
        <f>IF($B37="","",F37*G37*H37)</f>
        <v>20000</v>
      </c>
      <c r="J37" s="13"/>
    </row>
    <row r="38" spans="2:10" x14ac:dyDescent="0.25">
      <c r="B38" s="49" t="s">
        <v>80</v>
      </c>
      <c r="C38" s="50"/>
      <c r="D38" s="50"/>
      <c r="E38" s="51"/>
      <c r="F38" s="20">
        <v>1</v>
      </c>
      <c r="G38" s="36">
        <v>500</v>
      </c>
      <c r="H38" s="13">
        <v>1</v>
      </c>
      <c r="I38" s="18">
        <f>F38*G38*H38</f>
        <v>500</v>
      </c>
      <c r="J38" s="13"/>
    </row>
    <row r="39" spans="2:10" x14ac:dyDescent="0.25">
      <c r="B39" s="49" t="s">
        <v>71</v>
      </c>
      <c r="C39" s="50"/>
      <c r="D39" s="50"/>
      <c r="E39" s="51"/>
      <c r="F39" s="20">
        <v>4</v>
      </c>
      <c r="G39" s="36">
        <v>2500</v>
      </c>
      <c r="H39" s="13">
        <v>1</v>
      </c>
      <c r="I39" s="18">
        <f>F39*G39*H39</f>
        <v>10000</v>
      </c>
      <c r="J39" s="13"/>
    </row>
    <row r="40" spans="2:10" x14ac:dyDescent="0.25">
      <c r="B40" s="49" t="s">
        <v>72</v>
      </c>
      <c r="C40" s="50"/>
      <c r="D40" s="50"/>
      <c r="E40" s="51"/>
      <c r="F40" s="20">
        <v>2</v>
      </c>
      <c r="G40" s="36">
        <v>2000</v>
      </c>
      <c r="H40" s="13">
        <v>1</v>
      </c>
      <c r="I40" s="18">
        <f>F40*G40*H40</f>
        <v>4000</v>
      </c>
      <c r="J40" s="13"/>
    </row>
    <row r="41" spans="2:10" x14ac:dyDescent="0.25">
      <c r="B41" s="49" t="s">
        <v>69</v>
      </c>
      <c r="C41" s="50"/>
      <c r="D41" s="50"/>
      <c r="E41" s="51"/>
      <c r="F41" s="20">
        <v>1</v>
      </c>
      <c r="G41" s="36">
        <v>3200</v>
      </c>
      <c r="H41" s="13">
        <v>1</v>
      </c>
      <c r="I41" s="18">
        <f>F41*G41*H41</f>
        <v>3200</v>
      </c>
      <c r="J41" s="13"/>
    </row>
    <row r="42" spans="2:10" x14ac:dyDescent="0.25">
      <c r="B42" s="49" t="s">
        <v>70</v>
      </c>
      <c r="C42" s="50"/>
      <c r="D42" s="50"/>
      <c r="E42" s="51"/>
      <c r="F42" s="20">
        <v>1</v>
      </c>
      <c r="G42" s="36">
        <v>2800</v>
      </c>
      <c r="H42" s="13">
        <v>1</v>
      </c>
      <c r="I42" s="18">
        <f>F42*G42*H42</f>
        <v>2800</v>
      </c>
      <c r="J42" s="13"/>
    </row>
    <row r="44" spans="2:10" ht="18" x14ac:dyDescent="0.25">
      <c r="C44" s="44" t="s">
        <v>65</v>
      </c>
      <c r="D44" s="44"/>
      <c r="E44" s="44"/>
      <c r="F44" s="44"/>
      <c r="G44" s="44"/>
      <c r="H44" s="44"/>
    </row>
    <row r="46" spans="2:10" ht="30" x14ac:dyDescent="0.25">
      <c r="B46" s="45" t="s">
        <v>6</v>
      </c>
      <c r="C46" s="45"/>
      <c r="D46" s="1" t="s">
        <v>7</v>
      </c>
      <c r="E46" s="1" t="s">
        <v>60</v>
      </c>
      <c r="F46" s="2" t="s">
        <v>8</v>
      </c>
      <c r="G46" s="6" t="s">
        <v>11</v>
      </c>
      <c r="H46" s="1" t="s">
        <v>2</v>
      </c>
      <c r="I46" s="5" t="s">
        <v>41</v>
      </c>
      <c r="J46" s="1" t="s">
        <v>14</v>
      </c>
    </row>
    <row r="47" spans="2:10" x14ac:dyDescent="0.25">
      <c r="B47" s="46" t="s">
        <v>25</v>
      </c>
      <c r="C47" s="46"/>
      <c r="D47" s="13">
        <v>690</v>
      </c>
      <c r="E47" s="18">
        <f>IF(ISERROR(VLOOKUP($B47,Транспорт!$A$2:$D$15,4,FALSE)),"",IF(VLOOKUP($B47,Транспорт!$A$2:$D$15,4,FALSE)="","",VLOOKUP($B47,Транспорт!$A$2:$D$33,4,FALSE)))</f>
        <v>40</v>
      </c>
      <c r="F47" s="17">
        <v>1</v>
      </c>
      <c r="G47" s="18">
        <f>IF(ISERROR(VLOOKUP($B47,Транспорт!$A$2:$D$15,3,FALSE)),"",IF(VLOOKUP($B47,Транспорт!$A$2:$D$15,3,FALSE)="","",VLOOKUP($B47,Транспорт!$A$2:$D$33,3,FALSE)))</f>
        <v>3500</v>
      </c>
      <c r="H47" s="19">
        <v>2</v>
      </c>
      <c r="I47" s="18">
        <f>IF($B47="","",(F47*G47*H47)+(H47*F47*(D47*E47)))</f>
        <v>62200</v>
      </c>
      <c r="J47" s="13"/>
    </row>
    <row r="48" spans="2:10" ht="18" x14ac:dyDescent="0.25">
      <c r="E48" s="33"/>
      <c r="F48" s="34"/>
      <c r="G48" s="33"/>
    </row>
    <row r="49" spans="5:9" x14ac:dyDescent="0.25">
      <c r="E49" s="47" t="s">
        <v>40</v>
      </c>
      <c r="F49" s="47"/>
      <c r="G49" s="47"/>
      <c r="H49" s="48">
        <f>SUM(I28:I47)</f>
        <v>183100</v>
      </c>
      <c r="I49" s="48"/>
    </row>
    <row r="50" spans="5:9" x14ac:dyDescent="0.25">
      <c r="E50" s="47"/>
      <c r="F50" s="47"/>
      <c r="G50" s="47"/>
      <c r="H50" s="48"/>
      <c r="I50" s="48"/>
    </row>
    <row r="51" spans="5:9" ht="18.75" thickBot="1" x14ac:dyDescent="0.3">
      <c r="E51" s="33"/>
      <c r="F51" s="34"/>
      <c r="G51" s="33"/>
    </row>
    <row r="52" spans="5:9" x14ac:dyDescent="0.25">
      <c r="E52" s="37" t="s">
        <v>68</v>
      </c>
      <c r="F52" s="37"/>
      <c r="G52" s="37"/>
      <c r="H52" s="38">
        <f>H49*1.1</f>
        <v>201410.00000000003</v>
      </c>
      <c r="I52" s="39"/>
    </row>
    <row r="53" spans="5:9" x14ac:dyDescent="0.25">
      <c r="E53" s="37"/>
      <c r="F53" s="37"/>
      <c r="G53" s="37"/>
      <c r="H53" s="40"/>
      <c r="I53" s="41"/>
    </row>
    <row r="54" spans="5:9" ht="15.75" thickBot="1" x14ac:dyDescent="0.3">
      <c r="E54" s="37"/>
      <c r="F54" s="37"/>
      <c r="G54" s="37"/>
      <c r="H54" s="42"/>
      <c r="I54" s="43"/>
    </row>
    <row r="55" spans="5:9" ht="18" x14ac:dyDescent="0.25">
      <c r="E55" s="33"/>
      <c r="F55" s="34"/>
      <c r="G55" s="33"/>
    </row>
    <row r="56" spans="5:9" ht="18" x14ac:dyDescent="0.25">
      <c r="E56" s="33"/>
      <c r="F56" s="34"/>
      <c r="G56" s="33"/>
    </row>
  </sheetData>
  <mergeCells count="26">
    <mergeCell ref="B37:E37"/>
    <mergeCell ref="B6:E12"/>
    <mergeCell ref="F6:J12"/>
    <mergeCell ref="B14:J14"/>
    <mergeCell ref="B16:J17"/>
    <mergeCell ref="C20:J20"/>
    <mergeCell ref="C21:J21"/>
    <mergeCell ref="C22:J22"/>
    <mergeCell ref="C23:J23"/>
    <mergeCell ref="C26:H26"/>
    <mergeCell ref="C34:H34"/>
    <mergeCell ref="B36:E36"/>
    <mergeCell ref="B29:J29"/>
    <mergeCell ref="J30:J32"/>
    <mergeCell ref="B38:E38"/>
    <mergeCell ref="B39:E39"/>
    <mergeCell ref="B40:E40"/>
    <mergeCell ref="B41:E41"/>
    <mergeCell ref="B42:E42"/>
    <mergeCell ref="E52:G54"/>
    <mergeCell ref="H52:I54"/>
    <mergeCell ref="C44:H44"/>
    <mergeCell ref="B46:C46"/>
    <mergeCell ref="B47:C47"/>
    <mergeCell ref="E49:G50"/>
    <mergeCell ref="H49:I50"/>
  </mergeCells>
  <conditionalFormatting sqref="B38:I42">
    <cfRule type="containsBlanks" dxfId="5" priority="1">
      <formula>LEN(TRIM(B38))=0</formula>
    </cfRule>
  </conditionalFormatting>
  <conditionalFormatting sqref="B6:E12">
    <cfRule type="containsBlanks" dxfId="4" priority="3">
      <formula>LEN(TRIM(B6))=0</formula>
    </cfRule>
  </conditionalFormatting>
  <conditionalFormatting sqref="B30:G32">
    <cfRule type="containsBlanks" dxfId="3" priority="4" stopIfTrue="1">
      <formula>LEN(TRIM(B30))=0</formula>
    </cfRule>
  </conditionalFormatting>
  <conditionalFormatting sqref="C20:J23">
    <cfRule type="containsBlanks" dxfId="2" priority="7" stopIfTrue="1">
      <formula>LEN(TRIM(C20))=0</formula>
    </cfRule>
  </conditionalFormatting>
  <conditionalFormatting sqref="E47 G47 I47">
    <cfRule type="containsBlanks" dxfId="1" priority="5">
      <formula>LEN(TRIM(E47))=0</formula>
    </cfRule>
  </conditionalFormatting>
  <conditionalFormatting sqref="G37 I37">
    <cfRule type="containsBlanks" dxfId="0" priority="6">
      <formula>LEN(TRIM(G37))=0</formula>
    </cfRule>
  </conditionalFormatting>
  <hyperlinks>
    <hyperlink ref="J30" r:id="rId1" xr:uid="{00000000-0004-0000-0000-000000000000}"/>
  </hyperlinks>
  <pageMargins left="0.25" right="0.25" top="0.75" bottom="0.75" header="0.3" footer="0.3"/>
  <pageSetup paperSize="9" scale="59" fitToHeight="10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Транспорт!$A$2:$A$15</xm:f>
          </x14:formula1>
          <xm:sqref>B47:C47</xm:sqref>
        </x14:dataValidation>
        <x14:dataValidation type="list" allowBlank="1" showInputMessage="1" showErrorMessage="1" xr:uid="{00000000-0002-0000-0000-000001000000}">
          <x14:formula1>
            <xm:f>Персонал!$A$2:$A$24</xm:f>
          </x14:formula1>
          <xm:sqref>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24"/>
  <sheetViews>
    <sheetView showGridLines="0" workbookViewId="0">
      <pane ySplit="1" topLeftCell="A2" activePane="bottomLeft" state="frozen"/>
      <selection pane="bottomLeft" activeCell="C24" sqref="C24"/>
    </sheetView>
  </sheetViews>
  <sheetFormatPr defaultColWidth="21.7109375" defaultRowHeight="15" x14ac:dyDescent="0.25"/>
  <cols>
    <col min="1" max="1" width="52.140625" style="7" customWidth="1"/>
    <col min="2" max="2" width="22" style="7" customWidth="1"/>
    <col min="3" max="3" width="25.28515625" style="26" customWidth="1"/>
    <col min="4" max="16384" width="21.7109375" style="7"/>
  </cols>
  <sheetData>
    <row r="1" spans="1:3" x14ac:dyDescent="0.25">
      <c r="A1" s="11" t="s">
        <v>1</v>
      </c>
      <c r="B1" s="16" t="s">
        <v>9</v>
      </c>
      <c r="C1" s="27" t="s">
        <v>3</v>
      </c>
    </row>
    <row r="2" spans="1:3" x14ac:dyDescent="0.25">
      <c r="A2" s="13" t="s">
        <v>42</v>
      </c>
      <c r="B2" s="13" t="s">
        <v>16</v>
      </c>
      <c r="C2" s="14">
        <v>3000</v>
      </c>
    </row>
    <row r="3" spans="1:3" x14ac:dyDescent="0.25">
      <c r="A3" s="13" t="s">
        <v>43</v>
      </c>
      <c r="B3" s="13" t="s">
        <v>16</v>
      </c>
      <c r="C3" s="14">
        <v>4000</v>
      </c>
    </row>
    <row r="4" spans="1:3" x14ac:dyDescent="0.25">
      <c r="A4" s="13" t="s">
        <v>44</v>
      </c>
      <c r="B4" s="13" t="s">
        <v>16</v>
      </c>
      <c r="C4" s="14">
        <v>5000</v>
      </c>
    </row>
    <row r="5" spans="1:3" x14ac:dyDescent="0.25">
      <c r="A5" s="13" t="s">
        <v>45</v>
      </c>
      <c r="B5" s="21" t="s">
        <v>17</v>
      </c>
      <c r="C5" s="14">
        <v>12000</v>
      </c>
    </row>
    <row r="6" spans="1:3" x14ac:dyDescent="0.25">
      <c r="A6" s="13" t="s">
        <v>46</v>
      </c>
      <c r="B6" s="13" t="s">
        <v>16</v>
      </c>
      <c r="C6" s="14">
        <v>7000</v>
      </c>
    </row>
    <row r="7" spans="1:3" x14ac:dyDescent="0.25">
      <c r="A7" s="13" t="s">
        <v>47</v>
      </c>
      <c r="B7" s="13" t="s">
        <v>16</v>
      </c>
      <c r="C7" s="14">
        <v>8000</v>
      </c>
    </row>
    <row r="8" spans="1:3" x14ac:dyDescent="0.25">
      <c r="A8" s="13" t="s">
        <v>48</v>
      </c>
      <c r="B8" s="21" t="s">
        <v>17</v>
      </c>
      <c r="C8" s="14">
        <v>25000</v>
      </c>
    </row>
    <row r="9" spans="1:3" x14ac:dyDescent="0.25">
      <c r="A9" s="13"/>
      <c r="B9" s="21"/>
      <c r="C9" s="14"/>
    </row>
    <row r="10" spans="1:3" ht="30" x14ac:dyDescent="0.25">
      <c r="A10" s="13" t="s">
        <v>49</v>
      </c>
      <c r="B10" s="21" t="s">
        <v>19</v>
      </c>
      <c r="C10" s="14">
        <v>6000</v>
      </c>
    </row>
    <row r="11" spans="1:3" x14ac:dyDescent="0.25">
      <c r="A11" s="13" t="s">
        <v>50</v>
      </c>
      <c r="B11" s="13" t="s">
        <v>18</v>
      </c>
      <c r="C11" s="14">
        <v>7000</v>
      </c>
    </row>
    <row r="12" spans="1:3" x14ac:dyDescent="0.25">
      <c r="A12" s="13"/>
      <c r="B12" s="13"/>
      <c r="C12" s="14"/>
    </row>
    <row r="13" spans="1:3" ht="30" x14ac:dyDescent="0.25">
      <c r="A13" s="3" t="s">
        <v>51</v>
      </c>
      <c r="B13" s="21" t="s">
        <v>19</v>
      </c>
      <c r="C13" s="14">
        <v>5000</v>
      </c>
    </row>
    <row r="14" spans="1:3" x14ac:dyDescent="0.25">
      <c r="A14" s="13" t="s">
        <v>52</v>
      </c>
      <c r="B14" s="13" t="s">
        <v>21</v>
      </c>
      <c r="C14" s="14">
        <v>8000</v>
      </c>
    </row>
    <row r="15" spans="1:3" x14ac:dyDescent="0.25">
      <c r="A15" s="13" t="s">
        <v>53</v>
      </c>
      <c r="B15" s="13" t="s">
        <v>21</v>
      </c>
      <c r="C15" s="14">
        <v>12000</v>
      </c>
    </row>
    <row r="16" spans="1:3" x14ac:dyDescent="0.25">
      <c r="A16" s="13" t="s">
        <v>54</v>
      </c>
      <c r="B16" s="13" t="s">
        <v>21</v>
      </c>
      <c r="C16" s="14">
        <v>30000</v>
      </c>
    </row>
    <row r="17" spans="1:3" x14ac:dyDescent="0.25">
      <c r="A17" s="13" t="s">
        <v>55</v>
      </c>
      <c r="B17" s="13" t="s">
        <v>21</v>
      </c>
      <c r="C17" s="14">
        <v>7000</v>
      </c>
    </row>
    <row r="18" spans="1:3" x14ac:dyDescent="0.25">
      <c r="A18" s="13" t="s">
        <v>56</v>
      </c>
      <c r="B18" s="13" t="s">
        <v>21</v>
      </c>
      <c r="C18" s="14">
        <v>7000</v>
      </c>
    </row>
    <row r="19" spans="1:3" x14ac:dyDescent="0.25">
      <c r="A19" s="13"/>
      <c r="B19" s="13"/>
      <c r="C19" s="14"/>
    </row>
    <row r="20" spans="1:3" x14ac:dyDescent="0.25">
      <c r="A20" s="13" t="s">
        <v>57</v>
      </c>
      <c r="B20" s="13" t="s">
        <v>22</v>
      </c>
      <c r="C20" s="14">
        <v>6000</v>
      </c>
    </row>
    <row r="21" spans="1:3" x14ac:dyDescent="0.25">
      <c r="A21" s="13" t="s">
        <v>20</v>
      </c>
      <c r="B21" s="13" t="s">
        <v>22</v>
      </c>
      <c r="C21" s="14">
        <v>8000</v>
      </c>
    </row>
    <row r="22" spans="1:3" x14ac:dyDescent="0.25">
      <c r="A22" s="13" t="s">
        <v>58</v>
      </c>
      <c r="B22" s="13" t="s">
        <v>21</v>
      </c>
      <c r="C22" s="14">
        <v>6000</v>
      </c>
    </row>
    <row r="23" spans="1:3" x14ac:dyDescent="0.25">
      <c r="A23" s="13" t="s">
        <v>62</v>
      </c>
      <c r="B23" s="13"/>
      <c r="C23" s="14">
        <v>5000</v>
      </c>
    </row>
    <row r="24" spans="1:3" x14ac:dyDescent="0.25">
      <c r="A24" s="13" t="s">
        <v>59</v>
      </c>
      <c r="B24" s="13" t="s">
        <v>22</v>
      </c>
      <c r="C24" s="14">
        <v>9000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15"/>
  <sheetViews>
    <sheetView showGridLines="0" workbookViewId="0">
      <selection activeCell="A2" sqref="A2:XFD2"/>
    </sheetView>
  </sheetViews>
  <sheetFormatPr defaultColWidth="8.85546875" defaultRowHeight="15" x14ac:dyDescent="0.25"/>
  <cols>
    <col min="1" max="1" width="54" style="7" customWidth="1"/>
    <col min="2" max="2" width="15.85546875" style="7" customWidth="1"/>
    <col min="3" max="3" width="24.7109375" style="30" customWidth="1"/>
    <col min="4" max="4" width="27.85546875" style="30" customWidth="1"/>
    <col min="5" max="16384" width="8.85546875" style="7"/>
  </cols>
  <sheetData>
    <row r="1" spans="1:4" x14ac:dyDescent="0.25">
      <c r="A1" s="11" t="s">
        <v>6</v>
      </c>
      <c r="B1" s="16" t="s">
        <v>9</v>
      </c>
      <c r="C1" s="27" t="s">
        <v>3</v>
      </c>
      <c r="D1" s="27" t="s">
        <v>5</v>
      </c>
    </row>
    <row r="2" spans="1:4" x14ac:dyDescent="0.25">
      <c r="A2" s="28" t="s">
        <v>25</v>
      </c>
      <c r="B2" s="13" t="s">
        <v>23</v>
      </c>
      <c r="C2" s="14">
        <v>3500</v>
      </c>
      <c r="D2" s="14">
        <v>40</v>
      </c>
    </row>
    <row r="3" spans="1:4" x14ac:dyDescent="0.25">
      <c r="A3" s="28" t="s">
        <v>26</v>
      </c>
      <c r="B3" s="13" t="s">
        <v>23</v>
      </c>
      <c r="C3" s="14">
        <v>2500</v>
      </c>
      <c r="D3" s="14">
        <v>40</v>
      </c>
    </row>
    <row r="4" spans="1:4" x14ac:dyDescent="0.25">
      <c r="A4" s="28"/>
      <c r="B4" s="13"/>
      <c r="C4" s="14"/>
      <c r="D4" s="14"/>
    </row>
    <row r="5" spans="1:4" x14ac:dyDescent="0.25">
      <c r="A5" s="28" t="s">
        <v>24</v>
      </c>
      <c r="B5" s="13" t="s">
        <v>23</v>
      </c>
      <c r="C5" s="14">
        <v>6000</v>
      </c>
      <c r="D5" s="14">
        <v>60</v>
      </c>
    </row>
    <row r="6" spans="1:4" x14ac:dyDescent="0.25">
      <c r="A6" s="28" t="s">
        <v>27</v>
      </c>
      <c r="B6" s="13" t="s">
        <v>23</v>
      </c>
      <c r="C6" s="14">
        <v>14000</v>
      </c>
      <c r="D6" s="14">
        <v>80</v>
      </c>
    </row>
    <row r="7" spans="1:4" x14ac:dyDescent="0.25">
      <c r="A7" s="28" t="s">
        <v>28</v>
      </c>
      <c r="B7" s="13" t="s">
        <v>23</v>
      </c>
      <c r="C7" s="14">
        <v>4000</v>
      </c>
      <c r="D7" s="14">
        <v>0</v>
      </c>
    </row>
    <row r="8" spans="1:4" x14ac:dyDescent="0.25">
      <c r="A8" s="28" t="s">
        <v>4</v>
      </c>
      <c r="B8" s="13" t="s">
        <v>23</v>
      </c>
      <c r="C8" s="14">
        <v>12000</v>
      </c>
      <c r="D8" s="14">
        <v>140</v>
      </c>
    </row>
    <row r="9" spans="1:4" x14ac:dyDescent="0.25">
      <c r="A9" s="28" t="s">
        <v>29</v>
      </c>
      <c r="B9" s="13" t="s">
        <v>23</v>
      </c>
      <c r="C9" s="14">
        <v>12000</v>
      </c>
      <c r="D9" s="14">
        <v>140</v>
      </c>
    </row>
    <row r="10" spans="1:4" x14ac:dyDescent="0.25">
      <c r="A10" s="24"/>
      <c r="B10" s="13"/>
      <c r="C10" s="14"/>
      <c r="D10" s="14"/>
    </row>
    <row r="11" spans="1:4" x14ac:dyDescent="0.25">
      <c r="A11" s="28" t="s">
        <v>30</v>
      </c>
      <c r="B11" s="13" t="s">
        <v>23</v>
      </c>
      <c r="C11" s="25">
        <v>18000</v>
      </c>
      <c r="D11" s="29">
        <v>100</v>
      </c>
    </row>
    <row r="12" spans="1:4" x14ac:dyDescent="0.25">
      <c r="A12" s="28" t="s">
        <v>33</v>
      </c>
      <c r="B12" s="13" t="s">
        <v>23</v>
      </c>
      <c r="C12" s="25">
        <v>24000</v>
      </c>
      <c r="D12" s="29">
        <v>120</v>
      </c>
    </row>
    <row r="13" spans="1:4" x14ac:dyDescent="0.25">
      <c r="A13" s="28" t="s">
        <v>32</v>
      </c>
      <c r="B13" s="13" t="s">
        <v>23</v>
      </c>
      <c r="C13" s="25">
        <v>26000</v>
      </c>
      <c r="D13" s="29">
        <v>140</v>
      </c>
    </row>
    <row r="14" spans="1:4" x14ac:dyDescent="0.25">
      <c r="A14" s="28" t="s">
        <v>31</v>
      </c>
      <c r="B14" s="13" t="s">
        <v>23</v>
      </c>
      <c r="C14" s="14">
        <v>0</v>
      </c>
      <c r="D14" s="14">
        <v>0</v>
      </c>
    </row>
    <row r="15" spans="1:4" x14ac:dyDescent="0.25">
      <c r="A15" s="28" t="s">
        <v>34</v>
      </c>
      <c r="B15" s="13" t="s">
        <v>23</v>
      </c>
      <c r="C15" s="14">
        <v>0</v>
      </c>
      <c r="D15" s="14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КОМ. ПРЕДЛОЖЕНИЕ</vt:lpstr>
      <vt:lpstr>Персонал</vt:lpstr>
      <vt:lpstr>Транспорт</vt:lpstr>
      <vt:lpstr>'КОМ. ПРЕДЛОЖЕНИЕ'!Область_печати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1313211142</cp:lastModifiedBy>
  <cp:lastPrinted>2021-09-16T13:31:33Z</cp:lastPrinted>
  <dcterms:created xsi:type="dcterms:W3CDTF">2017-11-24T09:08:11Z</dcterms:created>
  <dcterms:modified xsi:type="dcterms:W3CDTF">2023-10-06T10:44:09Z</dcterms:modified>
</cp:coreProperties>
</file>