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ulfsgs\Desktop\Мое\Договора\2024\Операционный бюджет\ТЗ\ТЗ_Здание столовой\"/>
    </mc:Choice>
  </mc:AlternateContent>
  <xr:revisionPtr revIDLastSave="0" documentId="13_ncr:1_{6879D55C-D7CB-4D74-AD05-1AA9A282699C}" xr6:coauthVersionLast="36" xr6:coauthVersionMax="36" xr10:uidLastSave="{00000000-0000-0000-0000-000000000000}"/>
  <bookViews>
    <workbookView xWindow="75" yWindow="0" windowWidth="15135" windowHeight="12420" activeTab="1" xr2:uid="{00000000-000D-0000-FFFF-FFFF00000000}"/>
  </bookViews>
  <sheets>
    <sheet name="Расчет" sheetId="2" r:id="rId1"/>
    <sheet name="Ведомость работ" sheetId="1" r:id="rId2"/>
  </sheets>
  <definedNames>
    <definedName name="_xlnm._FilterDatabase" localSheetId="1" hidden="1">'Ведомость работ'!$A$14:$D$77</definedName>
    <definedName name="_xlnm.Print_Area" localSheetId="1">'Ведомость работ'!$A$1:$D$81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5" i="1"/>
  <c r="D44" i="1"/>
  <c r="D27" i="1" l="1"/>
  <c r="D23" i="1"/>
  <c r="C2" i="2" l="1"/>
  <c r="C5" i="2"/>
  <c r="C3" i="2"/>
  <c r="D5" i="2" l="1"/>
  <c r="D3" i="2" l="1"/>
  <c r="D4" i="2"/>
  <c r="D2" i="2"/>
  <c r="D6" i="2" l="1"/>
  <c r="D7" i="2" s="1"/>
</calcChain>
</file>

<file path=xl/sharedStrings.xml><?xml version="1.0" encoding="utf-8"?>
<sst xmlns="http://schemas.openxmlformats.org/spreadsheetml/2006/main" count="151" uniqueCount="94">
  <si>
    <t>Ед. изм.</t>
  </si>
  <si>
    <t>№ п/п</t>
  </si>
  <si>
    <t>Наименование работ</t>
  </si>
  <si>
    <t>Объем</t>
  </si>
  <si>
    <t xml:space="preserve"> АО "Ульяновскцемент"</t>
  </si>
  <si>
    <t>Генеральный директор</t>
  </si>
  <si>
    <t>шт.</t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</si>
  <si>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</si>
  <si>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t>м.п.</t>
  </si>
  <si>
    <t>п.м.</t>
  </si>
  <si>
    <t>т.</t>
  </si>
  <si>
    <t>Погрузка при автомобильных перевозках мусора строительного.</t>
  </si>
  <si>
    <t>Вывоз мусора (вывоз осуществляется на полигон "Большие Ключищи", расположенный на расстоянии 20 км от завода)</t>
  </si>
  <si>
    <t>Мусор</t>
  </si>
  <si>
    <t>Коэф.</t>
  </si>
  <si>
    <r>
      <t>Кровля мягкая в кг/м</t>
    </r>
    <r>
      <rPr>
        <i/>
        <vertAlign val="superscript"/>
        <sz val="12"/>
        <color theme="1"/>
        <rFont val="Times New Roman"/>
        <family val="1"/>
        <charset val="204"/>
      </rPr>
      <t>2</t>
    </r>
  </si>
  <si>
    <r>
      <t>Кирпич, штукатурка, плитка в кг/м</t>
    </r>
    <r>
      <rPr>
        <i/>
        <vertAlign val="superscript"/>
        <sz val="12"/>
        <color theme="1"/>
        <rFont val="Times New Roman"/>
        <family val="1"/>
        <charset val="204"/>
      </rPr>
      <t>3</t>
    </r>
  </si>
  <si>
    <r>
      <t>Пыль цементная в кг/м</t>
    </r>
    <r>
      <rPr>
        <i/>
        <vertAlign val="superscript"/>
        <sz val="12"/>
        <color theme="1"/>
        <rFont val="Times New Roman"/>
        <family val="1"/>
        <charset val="204"/>
      </rPr>
      <t>3</t>
    </r>
  </si>
  <si>
    <r>
      <t>Стяжка кг/м</t>
    </r>
    <r>
      <rPr>
        <i/>
        <vertAlign val="superscript"/>
        <sz val="12"/>
        <color theme="1"/>
        <rFont val="Times New Roman"/>
        <family val="1"/>
        <charset val="204"/>
      </rPr>
      <t>3</t>
    </r>
  </si>
  <si>
    <t>Сумма</t>
  </si>
  <si>
    <t>ИТОГО</t>
  </si>
  <si>
    <t>кг</t>
  </si>
  <si>
    <t>тн</t>
  </si>
  <si>
    <t>Окраска стен красками водно-дисперсионными акриловыми ВД-АК-230 за два раза</t>
  </si>
  <si>
    <t>Огрунтовка конструкций металлических за два раза грунтовкой ГФ-21</t>
  </si>
  <si>
    <t>Окраска конструкций металлических за два раза краской ПФ-115</t>
  </si>
  <si>
    <t>Демонтаж светильников потолочных размером 600х600мм. растровых на 4 лампы типа ЛБ</t>
  </si>
  <si>
    <t>Демонтаж плинтуса пластикового</t>
  </si>
  <si>
    <t>Демонтаж двери деревянной размером полотна 0,6х2,10</t>
  </si>
  <si>
    <t>Демонтаж двери деревянной размером полотна 0,8х2,10</t>
  </si>
  <si>
    <t xml:space="preserve">Расчистка стен от краски </t>
  </si>
  <si>
    <t>Устройство плинтуса пластикового</t>
  </si>
  <si>
    <t>Монтаж светильников светодиодных в потолки подвесные. Светильник FERON светодиодный ДВО-45w 595х595х19 4000K 4200Лм</t>
  </si>
  <si>
    <t>Монтаж двери деревянной межкомнатной с коробкой и комплектом фурнитуры (петли, ручка дверная нажимная с замком ключ-барашек) размером полотна дверного 0,8х2,10 метра</t>
  </si>
  <si>
    <t>Монтаж двери деревянной межкомнатной с коробкой и комплектом фурнитуры (петли, ручка дверная нажимная с замком ключ-барашек) размером полотна дверного 0,6х2,10 метра</t>
  </si>
  <si>
    <t>Грунтование стен грунтовками глубокого проникновения типа Bergauf TiefGrunt</t>
  </si>
  <si>
    <t>Ремонт системы отопления</t>
  </si>
  <si>
    <t>Демонтаж радиаторов отопления весом до 80 кг.</t>
  </si>
  <si>
    <t>Демонтаж труб стальных диаметром 56мм.</t>
  </si>
  <si>
    <t xml:space="preserve">Монтаж радиаторов биметаллических 8 секционных с комплектом крепежа и присоединения </t>
  </si>
  <si>
    <t>Монтаж кранов шаровых латунных диаметром 32мм.</t>
  </si>
  <si>
    <t>Ремонт крыльца</t>
  </si>
  <si>
    <t>Ремонт помещений высотой 2,90 метра</t>
  </si>
  <si>
    <t>Монтаж накладок алюминиевых противоскользящих на ступени с резиновой вставкой длинной 2 метра</t>
  </si>
  <si>
    <t>Укладка плитки керамогранитной размером 300х300х8мм. (противоскользящая)</t>
  </si>
  <si>
    <t>Демонтаж плитки керамогранитной размером 300х300х8мм.</t>
  </si>
  <si>
    <t>Расчистка от краски конструкций металлических в ручную (проступи, перила, козырьки над входными дверями)</t>
  </si>
  <si>
    <t>Демонтаж напольного покрытия из линолеума</t>
  </si>
  <si>
    <r>
      <t>"     "</t>
    </r>
    <r>
      <rPr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2"/>
        <charset val="204"/>
      </rPr>
      <t xml:space="preserve">                       </t>
    </r>
    <r>
      <rPr>
        <sz val="12"/>
        <color theme="1"/>
        <rFont val="Times New Roman"/>
        <family val="1"/>
        <charset val="204"/>
      </rPr>
      <t>20</t>
    </r>
    <r>
      <rPr>
        <u/>
        <sz val="12"/>
        <color theme="1"/>
        <rFont val="Times New Roman"/>
        <family val="2"/>
        <charset val="204"/>
      </rPr>
      <t>24г.</t>
    </r>
  </si>
  <si>
    <t>Радиатор Royal Thermo Vittoria 500/80 биметалл 8 секций боковое подключение цвет белый</t>
  </si>
  <si>
    <t>Комплект для подключения радиатора с кронштейном 1x3/4</t>
  </si>
  <si>
    <t>Кран шаровой Valfex 3/4" с американкой внутренняя-наружная резьба ручка бабочка</t>
  </si>
  <si>
    <t>Приложение № 1</t>
  </si>
  <si>
    <t xml:space="preserve">к техническому заданию </t>
  </si>
  <si>
    <t>АО "Ульяновскцемент</t>
  </si>
  <si>
    <t>Е.Н. Соловьев</t>
  </si>
  <si>
    <t>Замена элементов потолков подвесных Армстронг с заменой каркаса</t>
  </si>
  <si>
    <t xml:space="preserve">Разборка покрытий полов из плиток керамогранитных размером 300х300х8 мм. </t>
  </si>
  <si>
    <t xml:space="preserve">Разборка облицовки стен из плиток керамических размером 200х300х6 мм. </t>
  </si>
  <si>
    <t>Устройство напольного покрытия из плиток керамогранитных размером 300х300х8 мм. с приготовлением раствора в построечных условиях</t>
  </si>
  <si>
    <t>Керамогранит Quadro Decor Соль-Перец 30x30 см неполированный цвет серый</t>
  </si>
  <si>
    <t xml:space="preserve">Устройство стенового покрытия из плиток керамических глазурованных разметом 200х300х6 мм. </t>
  </si>
  <si>
    <t>Плитка настенная Шахтинская Плитка 20x30 см цвет белый матовый</t>
  </si>
  <si>
    <t>Клей для плитки Церезит CM11 Pro</t>
  </si>
  <si>
    <t>Затирка цементная Церезит CE 33 Comfort цвет белый</t>
  </si>
  <si>
    <t>Дверь межкомнатная глухая с замком и петлями в комплекте Пьемонт 60x200 см Hardflex цвет белый жемчуг</t>
  </si>
  <si>
    <t>Дверь межкомнатная глухая с замком и петлями в комплекте Пьемонт 80x200 см Hardflex цвет белый жемчуг</t>
  </si>
  <si>
    <t>Устройство покрытия напольного из линолеума насухо</t>
  </si>
  <si>
    <t>Линолеум «Noventis Мастер цемент» 32 класс</t>
  </si>
  <si>
    <t>Плинтус напольный Artens ПВХ Кратос 5.5 см</t>
  </si>
  <si>
    <t>Перевозка металлолома в пределах предприятия</t>
  </si>
  <si>
    <t>Дефектная ведомость №1</t>
  </si>
  <si>
    <t>Шпаклёваные стен шпаклевкой гипсовой сухой Unis Блик толщиной слоя до 2мм.</t>
  </si>
  <si>
    <t>Монтаж труб PPR PN25 50мм. для отопления (с фитингами, тройниками, переходами)</t>
  </si>
  <si>
    <t>Тройник PPRC ø50х50х50 мм</t>
  </si>
  <si>
    <t>Муфта PPRC соединительная 50x50 мм</t>
  </si>
  <si>
    <t>Тройник PPRC ø50х32х50 мм</t>
  </si>
  <si>
    <t>Угольник PPRC ø50х50/90° мм</t>
  </si>
  <si>
    <t>Монтаж труб PPR PN25 32мм. для отопления (присоединение к радиаторам)</t>
  </si>
  <si>
    <t>Труба PPR PN25, SDR6 (50x8.3), DN32, армированная стекловолокном длинна хлыста 4 м.</t>
  </si>
  <si>
    <t>Труба PPR PN25, SDR6 (32x5.4), DN20, армированная стекловолокном длинна хлыста 4 м.</t>
  </si>
  <si>
    <t>Муфта переходная PPRC ø3/4х32 мм наружная резьба</t>
  </si>
  <si>
    <t>Угольник PPRC ø32х32/90° мм</t>
  </si>
  <si>
    <t>Муфта комбинированная PP-R НР 50мм х2" внутренняя резьба</t>
  </si>
  <si>
    <t xml:space="preserve">Крепление для труб для отопления PPR 50мм. </t>
  </si>
  <si>
    <t>Расчистка стен от обоев</t>
  </si>
  <si>
    <t>Демонтаж стен из ГВЛ по металлическому каркасу</t>
  </si>
  <si>
    <t>Демонтаж коробов из ДВП по деревянному каркасу</t>
  </si>
  <si>
    <t xml:space="preserve">Устройство стен по металлическому каркасу из листов гипсокартонных влагостойких 12.5 мм  </t>
  </si>
  <si>
    <t>Монтаж экранов для радиатора размером 0,9х0,6 м.</t>
  </si>
  <si>
    <t>Оклейка стен обоими под покраску флизелиновые типа Полосы Elysium Фактура</t>
  </si>
  <si>
    <t>Составил ведущий инженер по надзору за зданиями и сооружениями ____________________</t>
  </si>
  <si>
    <t>С.Г. Сыров</t>
  </si>
  <si>
    <t>на ремонт помещений, системы отопления и крыльца здания столовой инв. № 1000000050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</si>
</sst>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</numFmts>
  <fonts count="19" x14ac:knownFonts="1">
    <font>
      <sz val="12"/>
      <color theme="1"/>
      <name val="Times New Roman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Arial"/>
      <family val="2"/>
      <charset val="204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B050"/>
      <name val="Times New Roman"/>
      <family val="2"/>
      <charset val="204"/>
    </font>
    <font>
      <sz val="12"/>
      <name val="Times New Roman"/>
      <family val="2"/>
      <charset val="204"/>
    </font>
    <font>
      <vertAlign val="superscript"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vertAlign val="superscript"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2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2" fillId="0" borderId="2" xfId="0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2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2" fontId="0" fillId="0" borderId="0" xfId="1" applyNumberFormat="1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/>
    <xf numFmtId="0" fontId="0" fillId="0" borderId="0" xfId="0" applyAlignment="1">
      <alignment vertical="center"/>
    </xf>
    <xf numFmtId="0" fontId="17" fillId="0" borderId="2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FC99B-3452-4EAB-A0B5-D8646189EA6F}">
  <dimension ref="A1:X2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C8" sqref="C8"/>
    </sheetView>
  </sheetViews>
  <sheetFormatPr defaultRowHeight="15.75" x14ac:dyDescent="0.25"/>
  <cols>
    <col min="1" max="1" width="36.375" bestFit="1" customWidth="1"/>
    <col min="2" max="2" width="11.875" style="23" bestFit="1" customWidth="1"/>
    <col min="3" max="3" width="10.875" style="23" bestFit="1" customWidth="1"/>
    <col min="4" max="4" width="13.25" style="23" customWidth="1"/>
    <col min="5" max="24" width="9" style="23"/>
  </cols>
  <sheetData>
    <row r="1" spans="1:17" x14ac:dyDescent="0.25">
      <c r="A1" s="34" t="s">
        <v>13</v>
      </c>
      <c r="B1" s="37" t="s">
        <v>14</v>
      </c>
      <c r="C1" s="37" t="s">
        <v>3</v>
      </c>
      <c r="D1" s="37" t="s">
        <v>19</v>
      </c>
      <c r="E1" s="36"/>
      <c r="F1" s="36"/>
      <c r="G1" s="36"/>
    </row>
    <row r="2" spans="1:17" ht="18.75" x14ac:dyDescent="0.25">
      <c r="A2" s="35" t="s">
        <v>16</v>
      </c>
      <c r="B2" s="43">
        <v>1800</v>
      </c>
      <c r="C2" s="43">
        <f>6.18+12.66*0.013</f>
        <v>6.3445799999999997</v>
      </c>
      <c r="D2" s="40">
        <f>B2*C2</f>
        <v>11420.243999999999</v>
      </c>
    </row>
    <row r="3" spans="1:17" ht="18.75" x14ac:dyDescent="0.25">
      <c r="A3" s="35" t="s">
        <v>15</v>
      </c>
      <c r="B3" s="43">
        <v>1.8</v>
      </c>
      <c r="C3" s="43">
        <f>490.24*4</f>
        <v>1960.96</v>
      </c>
      <c r="D3" s="40">
        <f t="shared" ref="D3" si="0">B3*C3</f>
        <v>3529.7280000000001</v>
      </c>
    </row>
    <row r="4" spans="1:17" ht="18.75" x14ac:dyDescent="0.25">
      <c r="A4" s="35" t="s">
        <v>17</v>
      </c>
      <c r="B4" s="43">
        <v>1400</v>
      </c>
      <c r="C4" s="43"/>
      <c r="D4" s="40">
        <f>B4*C4</f>
        <v>0</v>
      </c>
    </row>
    <row r="5" spans="1:17" ht="18.75" x14ac:dyDescent="0.25">
      <c r="A5" s="35" t="s">
        <v>18</v>
      </c>
      <c r="B5" s="43">
        <v>1800</v>
      </c>
      <c r="C5" s="43">
        <f>490.24*0.025</f>
        <v>12.256</v>
      </c>
      <c r="D5" s="41">
        <f>B5*C5</f>
        <v>22060.799999999999</v>
      </c>
      <c r="E5" s="27"/>
    </row>
    <row r="6" spans="1:17" x14ac:dyDescent="0.25">
      <c r="A6" s="42" t="s">
        <v>20</v>
      </c>
      <c r="B6" s="39"/>
      <c r="C6" s="23" t="s">
        <v>21</v>
      </c>
      <c r="D6" s="23">
        <f>SUM(D2:D5)</f>
        <v>37010.771999999997</v>
      </c>
    </row>
    <row r="7" spans="1:17" x14ac:dyDescent="0.25">
      <c r="A7" s="35"/>
      <c r="B7" s="38"/>
      <c r="C7" s="23" t="s">
        <v>22</v>
      </c>
      <c r="D7" s="23">
        <f>D6/1000</f>
        <v>37.010771999999996</v>
      </c>
    </row>
    <row r="8" spans="1:17" x14ac:dyDescent="0.25">
      <c r="A8" s="24"/>
      <c r="B8" s="25"/>
    </row>
    <row r="9" spans="1:17" x14ac:dyDescent="0.25">
      <c r="A9" s="24"/>
      <c r="P9" s="26"/>
      <c r="Q9" s="25"/>
    </row>
    <row r="10" spans="1:17" x14ac:dyDescent="0.25">
      <c r="D10" s="25"/>
    </row>
    <row r="11" spans="1:17" x14ac:dyDescent="0.25">
      <c r="C11" s="27"/>
    </row>
    <row r="13" spans="1:17" x14ac:dyDescent="0.25">
      <c r="E13" s="27"/>
    </row>
    <row r="15" spans="1:17" x14ac:dyDescent="0.25">
      <c r="B15" s="27"/>
    </row>
    <row r="16" spans="1:17" x14ac:dyDescent="0.25">
      <c r="B16" s="25"/>
    </row>
    <row r="17" spans="1:12" x14ac:dyDescent="0.25">
      <c r="B17" s="27"/>
    </row>
    <row r="18" spans="1:12" x14ac:dyDescent="0.25">
      <c r="B18" s="28"/>
      <c r="L18" s="27"/>
    </row>
    <row r="20" spans="1:12" x14ac:dyDescent="0.25">
      <c r="A20" s="53"/>
      <c r="B20" s="53"/>
      <c r="C20" s="53"/>
      <c r="D20" s="27"/>
    </row>
  </sheetData>
  <mergeCells count="1">
    <mergeCell ref="A20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2"/>
  <sheetViews>
    <sheetView tabSelected="1" view="pageBreakPreview" zoomScale="115" zoomScaleNormal="115" zoomScaleSheetLayoutView="115" workbookViewId="0">
      <pane ySplit="14" topLeftCell="A60" activePane="bottomLeft" state="frozen"/>
      <selection pane="bottomLeft" activeCell="D66" sqref="D66"/>
    </sheetView>
  </sheetViews>
  <sheetFormatPr defaultRowHeight="15.75" x14ac:dyDescent="0.25"/>
  <cols>
    <col min="1" max="1" width="5.125" style="6" customWidth="1"/>
    <col min="2" max="2" width="83.375" style="10" customWidth="1"/>
    <col min="3" max="3" width="18" style="6" customWidth="1"/>
    <col min="4" max="4" width="18.75" style="10" customWidth="1"/>
    <col min="5" max="5" width="13.375" customWidth="1"/>
    <col min="9" max="9" width="20.875" customWidth="1"/>
  </cols>
  <sheetData>
    <row r="1" spans="1:6" x14ac:dyDescent="0.25">
      <c r="A1" s="15"/>
      <c r="B1" s="3"/>
      <c r="D1" s="51" t="s">
        <v>52</v>
      </c>
      <c r="E1" s="48"/>
    </row>
    <row r="2" spans="1:6" x14ac:dyDescent="0.25">
      <c r="A2" s="15"/>
      <c r="B2" s="3"/>
      <c r="D2" s="51" t="s">
        <v>53</v>
      </c>
      <c r="E2" s="48"/>
    </row>
    <row r="3" spans="1:6" x14ac:dyDescent="0.25">
      <c r="C3" s="52"/>
      <c r="D3" s="51"/>
    </row>
    <row r="4" spans="1:6" x14ac:dyDescent="0.25">
      <c r="D4" s="51" t="s">
        <v>5</v>
      </c>
    </row>
    <row r="5" spans="1:6" x14ac:dyDescent="0.25">
      <c r="D5" s="51" t="s">
        <v>54</v>
      </c>
    </row>
    <row r="6" spans="1:6" x14ac:dyDescent="0.25">
      <c r="D6" s="51" t="s">
        <v>55</v>
      </c>
    </row>
    <row r="7" spans="1:6" x14ac:dyDescent="0.25">
      <c r="A7" s="16"/>
      <c r="B7" s="16"/>
      <c r="C7" s="17"/>
      <c r="D7" s="44" t="s">
        <v>48</v>
      </c>
    </row>
    <row r="8" spans="1:6" ht="18" x14ac:dyDescent="0.25">
      <c r="A8" s="57" t="s">
        <v>71</v>
      </c>
      <c r="B8" s="57"/>
      <c r="C8" s="57"/>
      <c r="D8" s="57"/>
      <c r="E8" s="45"/>
    </row>
    <row r="9" spans="1:6" x14ac:dyDescent="0.25">
      <c r="A9" s="19"/>
      <c r="D9" s="18"/>
    </row>
    <row r="10" spans="1:6" ht="18.75" x14ac:dyDescent="0.25">
      <c r="A10" s="56" t="s">
        <v>93</v>
      </c>
      <c r="B10" s="56"/>
      <c r="C10" s="56"/>
      <c r="D10" s="56"/>
      <c r="E10" s="46"/>
      <c r="F10" s="1"/>
    </row>
    <row r="11" spans="1:6" ht="18.75" x14ac:dyDescent="0.3">
      <c r="A11" s="55" t="s">
        <v>4</v>
      </c>
      <c r="B11" s="55"/>
      <c r="C11" s="55"/>
      <c r="D11" s="55"/>
      <c r="E11" s="47"/>
    </row>
    <row r="12" spans="1:6" x14ac:dyDescent="0.25">
      <c r="A12" s="20"/>
      <c r="C12" s="21"/>
      <c r="D12" s="22"/>
    </row>
    <row r="13" spans="1:6" ht="31.5" x14ac:dyDescent="0.25">
      <c r="A13" s="11" t="s">
        <v>1</v>
      </c>
      <c r="B13" s="8" t="s">
        <v>2</v>
      </c>
      <c r="C13" s="12" t="s">
        <v>0</v>
      </c>
      <c r="D13" s="13" t="s">
        <v>3</v>
      </c>
    </row>
    <row r="14" spans="1:6" x14ac:dyDescent="0.25">
      <c r="A14" s="14">
        <v>1</v>
      </c>
      <c r="B14" s="8">
        <v>2</v>
      </c>
      <c r="C14" s="8">
        <v>3</v>
      </c>
      <c r="D14" s="9">
        <v>4</v>
      </c>
    </row>
    <row r="15" spans="1:6" x14ac:dyDescent="0.25">
      <c r="A15" s="14"/>
      <c r="B15" s="49" t="s">
        <v>42</v>
      </c>
      <c r="C15" s="8"/>
      <c r="D15" s="9"/>
    </row>
    <row r="16" spans="1:6" x14ac:dyDescent="0.25">
      <c r="A16" s="58">
        <v>1</v>
      </c>
      <c r="B16" s="29" t="s">
        <v>26</v>
      </c>
      <c r="C16" s="59" t="s">
        <v>6</v>
      </c>
      <c r="D16" s="60">
        <v>153</v>
      </c>
    </row>
    <row r="17" spans="1:4" ht="18.75" x14ac:dyDescent="0.25">
      <c r="A17" s="58">
        <v>2</v>
      </c>
      <c r="B17" s="29" t="s">
        <v>47</v>
      </c>
      <c r="C17" s="59" t="s">
        <v>7</v>
      </c>
      <c r="D17" s="60">
        <v>16</v>
      </c>
    </row>
    <row r="18" spans="1:4" x14ac:dyDescent="0.25">
      <c r="A18" s="58">
        <v>3</v>
      </c>
      <c r="B18" s="29" t="s">
        <v>27</v>
      </c>
      <c r="C18" s="59" t="s">
        <v>8</v>
      </c>
      <c r="D18" s="60">
        <v>143.19999999999999</v>
      </c>
    </row>
    <row r="19" spans="1:4" x14ac:dyDescent="0.25">
      <c r="A19" s="58">
        <v>4</v>
      </c>
      <c r="B19" s="29" t="s">
        <v>28</v>
      </c>
      <c r="C19" s="59" t="s">
        <v>6</v>
      </c>
      <c r="D19" s="60">
        <v>1</v>
      </c>
    </row>
    <row r="20" spans="1:4" x14ac:dyDescent="0.25">
      <c r="A20" s="58">
        <v>5</v>
      </c>
      <c r="B20" s="29" t="s">
        <v>29</v>
      </c>
      <c r="C20" s="59" t="s">
        <v>6</v>
      </c>
      <c r="D20" s="60">
        <v>1</v>
      </c>
    </row>
    <row r="21" spans="1:4" ht="18.75" x14ac:dyDescent="0.25">
      <c r="A21" s="58">
        <v>6</v>
      </c>
      <c r="B21" s="29" t="s">
        <v>30</v>
      </c>
      <c r="C21" s="59" t="s">
        <v>7</v>
      </c>
      <c r="D21" s="60">
        <v>432</v>
      </c>
    </row>
    <row r="22" spans="1:4" ht="18.75" x14ac:dyDescent="0.25">
      <c r="A22" s="58">
        <v>7</v>
      </c>
      <c r="B22" s="29" t="s">
        <v>85</v>
      </c>
      <c r="C22" s="59" t="s">
        <v>7</v>
      </c>
      <c r="D22" s="60">
        <v>162.44</v>
      </c>
    </row>
    <row r="23" spans="1:4" ht="18.75" x14ac:dyDescent="0.25">
      <c r="A23" s="58">
        <v>8</v>
      </c>
      <c r="B23" s="29" t="s">
        <v>86</v>
      </c>
      <c r="C23" s="59" t="s">
        <v>7</v>
      </c>
      <c r="D23" s="60">
        <f>179.22-3.56</f>
        <v>175.66</v>
      </c>
    </row>
    <row r="24" spans="1:4" ht="18.75" x14ac:dyDescent="0.25">
      <c r="A24" s="58">
        <v>9</v>
      </c>
      <c r="B24" s="29" t="s">
        <v>87</v>
      </c>
      <c r="C24" s="59" t="s">
        <v>7</v>
      </c>
      <c r="D24" s="60">
        <v>3.56</v>
      </c>
    </row>
    <row r="25" spans="1:4" ht="18.75" x14ac:dyDescent="0.25">
      <c r="A25" s="58">
        <v>10</v>
      </c>
      <c r="B25" s="29" t="s">
        <v>56</v>
      </c>
      <c r="C25" s="59" t="s">
        <v>7</v>
      </c>
      <c r="D25" s="60">
        <v>310</v>
      </c>
    </row>
    <row r="26" spans="1:4" ht="18.75" x14ac:dyDescent="0.25">
      <c r="A26" s="58">
        <v>11</v>
      </c>
      <c r="B26" s="29" t="s">
        <v>57</v>
      </c>
      <c r="C26" s="59" t="s">
        <v>7</v>
      </c>
      <c r="D26" s="60">
        <v>258</v>
      </c>
    </row>
    <row r="27" spans="1:4" ht="18.75" x14ac:dyDescent="0.25">
      <c r="A27" s="58">
        <v>12</v>
      </c>
      <c r="B27" s="29" t="s">
        <v>58</v>
      </c>
      <c r="C27" s="59" t="s">
        <v>7</v>
      </c>
      <c r="D27" s="60">
        <f>150+40.56</f>
        <v>190.56</v>
      </c>
    </row>
    <row r="28" spans="1:4" ht="31.5" x14ac:dyDescent="0.25">
      <c r="A28" s="58">
        <v>13</v>
      </c>
      <c r="B28" s="29" t="s">
        <v>59</v>
      </c>
      <c r="C28" s="59" t="s">
        <v>7</v>
      </c>
      <c r="D28" s="60">
        <v>258</v>
      </c>
    </row>
    <row r="29" spans="1:4" ht="18.75" x14ac:dyDescent="0.25">
      <c r="A29" s="58"/>
      <c r="B29" s="29" t="s">
        <v>60</v>
      </c>
      <c r="C29" s="59" t="s">
        <v>7</v>
      </c>
      <c r="D29" s="60">
        <v>263.16000000000003</v>
      </c>
    </row>
    <row r="30" spans="1:4" ht="18.75" x14ac:dyDescent="0.25">
      <c r="A30" s="58">
        <v>14</v>
      </c>
      <c r="B30" s="29" t="s">
        <v>88</v>
      </c>
      <c r="C30" s="59" t="s">
        <v>7</v>
      </c>
      <c r="D30" s="60">
        <v>179.22</v>
      </c>
    </row>
    <row r="31" spans="1:4" ht="15.75" customHeight="1" x14ac:dyDescent="0.25">
      <c r="A31" s="58">
        <v>15</v>
      </c>
      <c r="B31" s="29" t="s">
        <v>61</v>
      </c>
      <c r="C31" s="59" t="s">
        <v>7</v>
      </c>
      <c r="D31" s="60">
        <v>190.56</v>
      </c>
    </row>
    <row r="32" spans="1:4" ht="18.75" x14ac:dyDescent="0.25">
      <c r="A32" s="58"/>
      <c r="B32" s="29" t="s">
        <v>62</v>
      </c>
      <c r="C32" s="59" t="s">
        <v>7</v>
      </c>
      <c r="D32" s="60">
        <v>190.56</v>
      </c>
    </row>
    <row r="33" spans="1:4" x14ac:dyDescent="0.25">
      <c r="A33" s="58"/>
      <c r="B33" s="29" t="s">
        <v>63</v>
      </c>
      <c r="C33" s="59" t="s">
        <v>21</v>
      </c>
      <c r="D33" s="60">
        <v>714.6</v>
      </c>
    </row>
    <row r="34" spans="1:4" x14ac:dyDescent="0.25">
      <c r="A34" s="58"/>
      <c r="B34" s="29" t="s">
        <v>64</v>
      </c>
      <c r="C34" s="59" t="s">
        <v>21</v>
      </c>
      <c r="D34" s="60">
        <v>95.28</v>
      </c>
    </row>
    <row r="35" spans="1:4" ht="18.75" x14ac:dyDescent="0.25">
      <c r="A35" s="58">
        <v>16</v>
      </c>
      <c r="B35" s="29" t="s">
        <v>67</v>
      </c>
      <c r="C35" s="59" t="s">
        <v>7</v>
      </c>
      <c r="D35" s="60">
        <v>16</v>
      </c>
    </row>
    <row r="36" spans="1:4" ht="18.75" x14ac:dyDescent="0.25">
      <c r="A36" s="58"/>
      <c r="B36" s="29" t="s">
        <v>68</v>
      </c>
      <c r="C36" s="59" t="s">
        <v>7</v>
      </c>
      <c r="D36" s="60">
        <v>16.32</v>
      </c>
    </row>
    <row r="37" spans="1:4" x14ac:dyDescent="0.25">
      <c r="A37" s="58">
        <v>17</v>
      </c>
      <c r="B37" s="29" t="s">
        <v>31</v>
      </c>
      <c r="C37" s="59" t="s">
        <v>8</v>
      </c>
      <c r="D37" s="60">
        <v>143.19999999999999</v>
      </c>
    </row>
    <row r="38" spans="1:4" x14ac:dyDescent="0.25">
      <c r="A38" s="58"/>
      <c r="B38" s="29" t="s">
        <v>69</v>
      </c>
      <c r="C38" s="59" t="s">
        <v>6</v>
      </c>
      <c r="D38" s="60">
        <v>58</v>
      </c>
    </row>
    <row r="39" spans="1:4" ht="31.5" x14ac:dyDescent="0.25">
      <c r="A39" s="58">
        <v>18</v>
      </c>
      <c r="B39" s="29" t="s">
        <v>33</v>
      </c>
      <c r="C39" s="59" t="s">
        <v>6</v>
      </c>
      <c r="D39" s="60">
        <v>1</v>
      </c>
    </row>
    <row r="40" spans="1:4" ht="31.5" x14ac:dyDescent="0.25">
      <c r="A40" s="58"/>
      <c r="B40" s="29" t="s">
        <v>66</v>
      </c>
      <c r="C40" s="59" t="s">
        <v>6</v>
      </c>
      <c r="D40" s="60">
        <v>1</v>
      </c>
    </row>
    <row r="41" spans="1:4" ht="31.5" x14ac:dyDescent="0.25">
      <c r="A41" s="58">
        <v>19</v>
      </c>
      <c r="B41" s="29" t="s">
        <v>34</v>
      </c>
      <c r="C41" s="59" t="s">
        <v>6</v>
      </c>
      <c r="D41" s="60">
        <v>1</v>
      </c>
    </row>
    <row r="42" spans="1:4" ht="31.5" x14ac:dyDescent="0.25">
      <c r="A42" s="58"/>
      <c r="B42" s="29" t="s">
        <v>65</v>
      </c>
      <c r="C42" s="59" t="s">
        <v>6</v>
      </c>
      <c r="D42" s="60">
        <v>1</v>
      </c>
    </row>
    <row r="43" spans="1:4" ht="31.5" x14ac:dyDescent="0.25">
      <c r="A43" s="58">
        <v>20</v>
      </c>
      <c r="B43" s="29" t="s">
        <v>32</v>
      </c>
      <c r="C43" s="59" t="s">
        <v>6</v>
      </c>
      <c r="D43" s="60">
        <v>153</v>
      </c>
    </row>
    <row r="44" spans="1:4" ht="18.75" x14ac:dyDescent="0.25">
      <c r="A44" s="58">
        <v>21</v>
      </c>
      <c r="B44" s="61" t="s">
        <v>35</v>
      </c>
      <c r="C44" s="59" t="s">
        <v>7</v>
      </c>
      <c r="D44" s="60">
        <f>432+166</f>
        <v>598</v>
      </c>
    </row>
    <row r="45" spans="1:4" ht="18.75" x14ac:dyDescent="0.25">
      <c r="A45" s="58">
        <v>22</v>
      </c>
      <c r="B45" s="29" t="s">
        <v>72</v>
      </c>
      <c r="C45" s="59" t="s">
        <v>7</v>
      </c>
      <c r="D45" s="60">
        <f>432+166</f>
        <v>598</v>
      </c>
    </row>
    <row r="46" spans="1:4" ht="18.75" x14ac:dyDescent="0.25">
      <c r="A46" s="58">
        <v>23</v>
      </c>
      <c r="B46" s="29" t="s">
        <v>90</v>
      </c>
      <c r="C46" s="59" t="s">
        <v>7</v>
      </c>
      <c r="D46" s="60">
        <v>162.44</v>
      </c>
    </row>
    <row r="47" spans="1:4" ht="18.75" x14ac:dyDescent="0.25">
      <c r="A47" s="58">
        <v>24</v>
      </c>
      <c r="B47" s="29" t="s">
        <v>23</v>
      </c>
      <c r="C47" s="59" t="s">
        <v>7</v>
      </c>
      <c r="D47" s="60">
        <f>432+166</f>
        <v>598</v>
      </c>
    </row>
    <row r="48" spans="1:4" x14ac:dyDescent="0.25">
      <c r="A48" s="58"/>
      <c r="B48" s="62" t="s">
        <v>36</v>
      </c>
      <c r="C48" s="59"/>
      <c r="D48" s="60"/>
    </row>
    <row r="49" spans="1:4" x14ac:dyDescent="0.25">
      <c r="A49" s="58">
        <v>25</v>
      </c>
      <c r="B49" s="29" t="s">
        <v>37</v>
      </c>
      <c r="C49" s="59" t="s">
        <v>6</v>
      </c>
      <c r="D49" s="60">
        <v>48</v>
      </c>
    </row>
    <row r="50" spans="1:4" x14ac:dyDescent="0.25">
      <c r="A50" s="58">
        <v>26</v>
      </c>
      <c r="B50" s="29" t="s">
        <v>38</v>
      </c>
      <c r="C50" s="59" t="s">
        <v>8</v>
      </c>
      <c r="D50" s="60">
        <v>580</v>
      </c>
    </row>
    <row r="51" spans="1:4" x14ac:dyDescent="0.25">
      <c r="A51" s="58">
        <v>27</v>
      </c>
      <c r="B51" s="29" t="s">
        <v>73</v>
      </c>
      <c r="C51" s="59" t="s">
        <v>8</v>
      </c>
      <c r="D51" s="60">
        <v>580</v>
      </c>
    </row>
    <row r="52" spans="1:4" x14ac:dyDescent="0.25">
      <c r="A52" s="58"/>
      <c r="B52" s="29" t="s">
        <v>79</v>
      </c>
      <c r="C52" s="59" t="s">
        <v>8</v>
      </c>
      <c r="D52" s="60">
        <v>571.29999999999995</v>
      </c>
    </row>
    <row r="53" spans="1:4" x14ac:dyDescent="0.25">
      <c r="A53" s="58"/>
      <c r="B53" s="29" t="s">
        <v>76</v>
      </c>
      <c r="C53" s="59" t="s">
        <v>6</v>
      </c>
      <c r="D53" s="60">
        <v>98</v>
      </c>
    </row>
    <row r="54" spans="1:4" x14ac:dyDescent="0.25">
      <c r="A54" s="58"/>
      <c r="B54" s="29" t="s">
        <v>74</v>
      </c>
      <c r="C54" s="59" t="s">
        <v>6</v>
      </c>
      <c r="D54" s="60">
        <v>50</v>
      </c>
    </row>
    <row r="55" spans="1:4" x14ac:dyDescent="0.25">
      <c r="A55" s="58"/>
      <c r="B55" s="29" t="s">
        <v>77</v>
      </c>
      <c r="C55" s="59" t="s">
        <v>6</v>
      </c>
      <c r="D55" s="60">
        <v>56</v>
      </c>
    </row>
    <row r="56" spans="1:4" x14ac:dyDescent="0.25">
      <c r="A56" s="58"/>
      <c r="B56" s="29" t="s">
        <v>75</v>
      </c>
      <c r="C56" s="59" t="s">
        <v>6</v>
      </c>
      <c r="D56" s="60">
        <v>65</v>
      </c>
    </row>
    <row r="57" spans="1:4" x14ac:dyDescent="0.25">
      <c r="A57" s="58"/>
      <c r="B57" s="29" t="s">
        <v>83</v>
      </c>
      <c r="C57" s="59" t="s">
        <v>6</v>
      </c>
      <c r="D57" s="60">
        <v>2</v>
      </c>
    </row>
    <row r="58" spans="1:4" x14ac:dyDescent="0.25">
      <c r="A58" s="58"/>
      <c r="B58" s="29" t="s">
        <v>84</v>
      </c>
      <c r="C58" s="59" t="s">
        <v>6</v>
      </c>
      <c r="D58" s="60">
        <v>80</v>
      </c>
    </row>
    <row r="59" spans="1:4" x14ac:dyDescent="0.25">
      <c r="A59" s="58">
        <v>28</v>
      </c>
      <c r="B59" s="29" t="s">
        <v>78</v>
      </c>
      <c r="C59" s="59" t="s">
        <v>8</v>
      </c>
      <c r="D59" s="60">
        <v>148</v>
      </c>
    </row>
    <row r="60" spans="1:4" x14ac:dyDescent="0.25">
      <c r="A60" s="58"/>
      <c r="B60" s="29" t="s">
        <v>80</v>
      </c>
      <c r="C60" s="59" t="s">
        <v>8</v>
      </c>
      <c r="D60" s="60">
        <v>145.11000000000001</v>
      </c>
    </row>
    <row r="61" spans="1:4" x14ac:dyDescent="0.25">
      <c r="A61" s="58"/>
      <c r="B61" s="29" t="s">
        <v>81</v>
      </c>
      <c r="C61" s="59" t="s">
        <v>6</v>
      </c>
      <c r="D61" s="60">
        <v>98</v>
      </c>
    </row>
    <row r="62" spans="1:4" x14ac:dyDescent="0.25">
      <c r="A62" s="58"/>
      <c r="B62" s="29" t="s">
        <v>82</v>
      </c>
      <c r="C62" s="59" t="s">
        <v>6</v>
      </c>
      <c r="D62" s="60">
        <v>98</v>
      </c>
    </row>
    <row r="63" spans="1:4" ht="18" customHeight="1" x14ac:dyDescent="0.25">
      <c r="A63" s="58">
        <v>29</v>
      </c>
      <c r="B63" s="29" t="s">
        <v>39</v>
      </c>
      <c r="C63" s="59" t="s">
        <v>6</v>
      </c>
      <c r="D63" s="60">
        <v>49</v>
      </c>
    </row>
    <row r="64" spans="1:4" ht="18" customHeight="1" x14ac:dyDescent="0.25">
      <c r="A64" s="58"/>
      <c r="B64" s="29" t="s">
        <v>49</v>
      </c>
      <c r="C64" s="59" t="s">
        <v>6</v>
      </c>
      <c r="D64" s="60">
        <v>49</v>
      </c>
    </row>
    <row r="65" spans="1:5" ht="18" customHeight="1" x14ac:dyDescent="0.25">
      <c r="A65" s="58"/>
      <c r="B65" s="29" t="s">
        <v>50</v>
      </c>
      <c r="C65" s="59" t="s">
        <v>6</v>
      </c>
      <c r="D65" s="60">
        <v>49</v>
      </c>
    </row>
    <row r="66" spans="1:5" x14ac:dyDescent="0.25">
      <c r="A66" s="58">
        <v>30</v>
      </c>
      <c r="B66" s="29" t="s">
        <v>40</v>
      </c>
      <c r="C66" s="59" t="s">
        <v>6</v>
      </c>
      <c r="D66" s="60">
        <v>98</v>
      </c>
    </row>
    <row r="67" spans="1:5" x14ac:dyDescent="0.25">
      <c r="A67" s="58"/>
      <c r="B67" s="29" t="s">
        <v>51</v>
      </c>
      <c r="C67" s="59" t="s">
        <v>6</v>
      </c>
      <c r="D67" s="60">
        <v>98</v>
      </c>
    </row>
    <row r="68" spans="1:5" x14ac:dyDescent="0.25">
      <c r="A68" s="58">
        <v>31</v>
      </c>
      <c r="B68" s="29" t="s">
        <v>89</v>
      </c>
      <c r="C68" s="59" t="s">
        <v>6</v>
      </c>
      <c r="D68" s="60">
        <v>43</v>
      </c>
    </row>
    <row r="69" spans="1:5" x14ac:dyDescent="0.25">
      <c r="A69" s="58"/>
      <c r="B69" s="62" t="s">
        <v>41</v>
      </c>
      <c r="C69" s="59"/>
      <c r="D69" s="60"/>
    </row>
    <row r="70" spans="1:5" ht="18.75" x14ac:dyDescent="0.25">
      <c r="A70" s="58">
        <v>32</v>
      </c>
      <c r="B70" s="29" t="s">
        <v>45</v>
      </c>
      <c r="C70" s="59" t="s">
        <v>7</v>
      </c>
      <c r="D70" s="60">
        <v>18</v>
      </c>
    </row>
    <row r="71" spans="1:5" ht="18.75" x14ac:dyDescent="0.25">
      <c r="A71" s="58">
        <v>33</v>
      </c>
      <c r="B71" s="29" t="s">
        <v>44</v>
      </c>
      <c r="C71" s="59" t="s">
        <v>7</v>
      </c>
      <c r="D71" s="60">
        <v>18</v>
      </c>
    </row>
    <row r="72" spans="1:5" ht="31.5" x14ac:dyDescent="0.25">
      <c r="A72" s="58">
        <v>34</v>
      </c>
      <c r="B72" s="29" t="s">
        <v>43</v>
      </c>
      <c r="C72" s="59" t="s">
        <v>9</v>
      </c>
      <c r="D72" s="60">
        <v>24</v>
      </c>
    </row>
    <row r="73" spans="1:5" ht="31.5" x14ac:dyDescent="0.25">
      <c r="A73" s="58">
        <v>35</v>
      </c>
      <c r="B73" s="29" t="s">
        <v>46</v>
      </c>
      <c r="C73" s="59" t="s">
        <v>7</v>
      </c>
      <c r="D73" s="60">
        <v>20</v>
      </c>
    </row>
    <row r="74" spans="1:5" ht="18.75" x14ac:dyDescent="0.25">
      <c r="A74" s="58">
        <v>36</v>
      </c>
      <c r="B74" s="29" t="s">
        <v>24</v>
      </c>
      <c r="C74" s="59" t="s">
        <v>7</v>
      </c>
      <c r="D74" s="60">
        <v>20</v>
      </c>
    </row>
    <row r="75" spans="1:5" ht="18.75" x14ac:dyDescent="0.25">
      <c r="A75" s="58">
        <v>37</v>
      </c>
      <c r="B75" s="29" t="s">
        <v>25</v>
      </c>
      <c r="C75" s="59" t="s">
        <v>7</v>
      </c>
      <c r="D75" s="60">
        <v>20</v>
      </c>
    </row>
    <row r="76" spans="1:5" x14ac:dyDescent="0.25">
      <c r="A76" s="58">
        <v>38</v>
      </c>
      <c r="B76" s="63" t="s">
        <v>11</v>
      </c>
      <c r="C76" s="59" t="s">
        <v>10</v>
      </c>
      <c r="D76" s="60">
        <v>27.73</v>
      </c>
    </row>
    <row r="77" spans="1:5" s="7" customFormat="1" ht="31.5" x14ac:dyDescent="0.25">
      <c r="A77" s="64">
        <v>39</v>
      </c>
      <c r="B77" s="63" t="s">
        <v>12</v>
      </c>
      <c r="C77" s="65" t="s">
        <v>10</v>
      </c>
      <c r="D77" s="66">
        <v>22.55</v>
      </c>
    </row>
    <row r="78" spans="1:5" x14ac:dyDescent="0.25">
      <c r="A78" s="50">
        <v>40</v>
      </c>
      <c r="B78" s="2" t="s">
        <v>70</v>
      </c>
      <c r="C78" s="5" t="s">
        <v>10</v>
      </c>
      <c r="D78" s="30">
        <v>5.17</v>
      </c>
      <c r="E78" s="4"/>
    </row>
    <row r="79" spans="1:5" x14ac:dyDescent="0.25">
      <c r="C79" s="33"/>
    </row>
    <row r="80" spans="1:5" x14ac:dyDescent="0.25">
      <c r="B80" s="10" t="s">
        <v>91</v>
      </c>
      <c r="C80" s="33" t="s">
        <v>92</v>
      </c>
    </row>
    <row r="81" spans="1:5" x14ac:dyDescent="0.25">
      <c r="A81" s="31"/>
      <c r="B81" s="31"/>
      <c r="D81" s="32"/>
      <c r="E81" s="32"/>
    </row>
    <row r="82" spans="1:5" x14ac:dyDescent="0.25">
      <c r="A82" s="54"/>
      <c r="B82" s="54"/>
    </row>
  </sheetData>
  <autoFilter ref="A14:D77" xr:uid="{12250312-BA57-4EC7-8ED6-066014438DF4}"/>
  <mergeCells count="4">
    <mergeCell ref="A82:B82"/>
    <mergeCell ref="A11:D11"/>
    <mergeCell ref="A10:D10"/>
    <mergeCell ref="A8:D8"/>
  </mergeCells>
  <conditionalFormatting sqref="B45:B46">
    <cfRule type="duplicateValues" dxfId="1" priority="2"/>
  </conditionalFormatting>
  <conditionalFormatting sqref="B43:C43">
    <cfRule type="duplicateValues" dxfId="0" priority="1"/>
  </conditionalFormatting>
  <printOptions horizontalCentered="1"/>
  <pageMargins left="0.25" right="0.25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</vt:lpstr>
      <vt:lpstr>Ведомость работ</vt:lpstr>
      <vt:lpstr>'Ведомость работ'!Область_печати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Афанасьев Алексей Викторович</dc:creator>
  <cp:lastModifiedBy>Сыров Сергей Георгиевич</cp:lastModifiedBy>
  <cp:lastPrinted>2023-08-22T08:51:20Z</cp:lastPrinted>
  <dcterms:created xsi:type="dcterms:W3CDTF">2017-03-30T07:30:31Z</dcterms:created>
  <dcterms:modified xsi:type="dcterms:W3CDTF">2024-04-10T05:21:23Z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