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4\Desktop\Тендер на стяжки\"/>
    </mc:Choice>
  </mc:AlternateContent>
  <xr:revisionPtr revIDLastSave="0" documentId="13_ncr:1_{64A9A6B5-88B5-4AEC-A65F-9B5A18D5E591}" xr6:coauthVersionLast="47" xr6:coauthVersionMax="47" xr10:uidLastSave="{00000000-0000-0000-0000-000000000000}"/>
  <bookViews>
    <workbookView xWindow="-28920" yWindow="855" windowWidth="29040" windowHeight="15840" xr2:uid="{F9569BD8-D06C-45BE-AA3A-192ABEF1794F}"/>
  </bookViews>
  <sheets>
    <sheet name="РДЦ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5" i="2" l="1"/>
  <c r="D186" i="2"/>
  <c r="D181" i="2"/>
  <c r="D178" i="2"/>
  <c r="D171" i="2"/>
  <c r="D170" i="2"/>
  <c r="D157" i="2"/>
  <c r="D156" i="2"/>
  <c r="D155" i="2"/>
  <c r="D153" i="2"/>
  <c r="D150" i="2"/>
  <c r="D148" i="2"/>
  <c r="D146" i="2"/>
  <c r="D145" i="2"/>
  <c r="D142" i="2" s="1"/>
  <c r="D144" i="2"/>
  <c r="D140" i="2"/>
  <c r="D139" i="2"/>
  <c r="D138" i="2" s="1"/>
  <c r="D134" i="2"/>
  <c r="D131" i="2" s="1"/>
  <c r="D133" i="2"/>
  <c r="D129" i="2"/>
  <c r="D125" i="2"/>
  <c r="D124" i="2"/>
  <c r="D123" i="2"/>
  <c r="D121" i="2"/>
  <c r="D120" i="2" s="1"/>
  <c r="D117" i="2"/>
  <c r="D116" i="2" s="1"/>
  <c r="D109" i="2"/>
  <c r="D111" i="2" s="1"/>
  <c r="D108" i="2"/>
  <c r="D104" i="2"/>
  <c r="D105" i="2" s="1"/>
  <c r="D100" i="2"/>
  <c r="D101" i="2" s="1"/>
  <c r="D97" i="2"/>
  <c r="D96" i="2"/>
  <c r="D92" i="2"/>
  <c r="D91" i="2"/>
  <c r="D90" i="2"/>
  <c r="D87" i="2"/>
  <c r="D80" i="2"/>
  <c r="D79" i="2"/>
  <c r="D74" i="2"/>
  <c r="D73" i="2"/>
  <c r="D69" i="2"/>
  <c r="D68" i="2"/>
  <c r="D66" i="2"/>
  <c r="D64" i="2"/>
  <c r="D63" i="2"/>
  <c r="D62" i="2"/>
  <c r="D59" i="2"/>
  <c r="D58" i="2"/>
  <c r="D56" i="2"/>
  <c r="D54" i="2"/>
  <c r="D53" i="2"/>
  <c r="D50" i="2"/>
  <c r="D49" i="2"/>
  <c r="D45" i="2"/>
  <c r="D44" i="2"/>
  <c r="D41" i="2"/>
  <c r="D38" i="2"/>
  <c r="D34" i="2"/>
  <c r="D33" i="2"/>
  <c r="D27" i="2"/>
  <c r="D24" i="2"/>
  <c r="D21" i="2"/>
  <c r="D16" i="2"/>
  <c r="D119" i="2" l="1"/>
  <c r="D102" i="2"/>
  <c r="D106" i="2"/>
  <c r="D110" i="2"/>
  <c r="D136" i="2"/>
</calcChain>
</file>

<file path=xl/sharedStrings.xml><?xml version="1.0" encoding="utf-8"?>
<sst xmlns="http://schemas.openxmlformats.org/spreadsheetml/2006/main" count="491" uniqueCount="307">
  <si>
    <t>Наименование организации ___________________________</t>
  </si>
  <si>
    <t>Дата подачи коммерческого предложения ________________</t>
  </si>
  <si>
    <t xml:space="preserve">РАСЧЕТ СТОИМОСТИ </t>
  </si>
  <si>
    <t xml:space="preserve">на объекте строительства:  "Многоквартирный дом со встроенными помещениями и встроенно-пристроенным подземным гаражом ( ЖК «Лайнеръ»)" 
по адресу: г. Санкт-Петербург, Невский район, Октябрьская набережная, участок 237, на земельном участке с кадастровым номером: 78:12:0006357:8089
</t>
  </si>
  <si>
    <t>№ п/п</t>
  </si>
  <si>
    <t>Наименование работ</t>
  </si>
  <si>
    <t>Ед. изм.</t>
  </si>
  <si>
    <t>Кол-во</t>
  </si>
  <si>
    <t>Стоимость единицы, руб. с НДС 20%</t>
  </si>
  <si>
    <t>Общая стоимость, руб. с НДС 20%</t>
  </si>
  <si>
    <t>Материалы</t>
  </si>
  <si>
    <t>Работа</t>
  </si>
  <si>
    <t>Итого стоимость единицы</t>
  </si>
  <si>
    <t>ВСЕГО, руб. с НДС 20%</t>
  </si>
  <si>
    <t>Жилой дом</t>
  </si>
  <si>
    <t>ВСЕГО:</t>
  </si>
  <si>
    <t>В том числе генподрядные услуги - 2%:</t>
  </si>
  <si>
    <t>В том числе НДС 20%:</t>
  </si>
  <si>
    <t>2</t>
  </si>
  <si>
    <t>Примечание:</t>
  </si>
  <si>
    <t>Заказчик вправе указать Подрядчику поставщика материалов и оборудования (для обеспечения строительства полностью или частично), либо являться Поставщиком. В таком случае Подрядчик обязан заключить договор на поставку материалов с Поставщиком, указанным Заказчиком.</t>
  </si>
  <si>
    <t>3</t>
  </si>
  <si>
    <t>Генеральный директор ООО ",,,,,,,,,,,,,"    __________________________ /…............................../</t>
  </si>
  <si>
    <t>мп</t>
  </si>
  <si>
    <t xml:space="preserve">Обеспыливающее покрытие - силикатная краска (НГ) или аналог с антистатической добавкой </t>
  </si>
  <si>
    <t>м2</t>
  </si>
  <si>
    <t>1.1</t>
  </si>
  <si>
    <t>1.2</t>
  </si>
  <si>
    <t>Тип 4.1 (кабельная)</t>
  </si>
  <si>
    <t>2.1</t>
  </si>
  <si>
    <t>Гараж</t>
  </si>
  <si>
    <t>Тип 4 (электрощитовая)</t>
  </si>
  <si>
    <t>Тип 4 (ПУТ)</t>
  </si>
  <si>
    <t>Тип 5 (подвал, водомерный узел, насосная)</t>
  </si>
  <si>
    <t>3.1</t>
  </si>
  <si>
    <t>Обеспыливающая влагостойкая пропитка "Монолит-20М-а" (или аналог)</t>
  </si>
  <si>
    <t>3.2</t>
  </si>
  <si>
    <t>4</t>
  </si>
  <si>
    <t>Тип 6 (лестничная клетка - площадка в подвале)</t>
  </si>
  <si>
    <t>4.1</t>
  </si>
  <si>
    <t>4.2</t>
  </si>
  <si>
    <t>5</t>
  </si>
  <si>
    <t>Тип 7 (помещение сетей связи)</t>
  </si>
  <si>
    <t>5.1</t>
  </si>
  <si>
    <t>5.2</t>
  </si>
  <si>
    <t>6</t>
  </si>
  <si>
    <t>Тип 8 (тамбур-шлюз, лифтовой холл - в подвале)</t>
  </si>
  <si>
    <t>6.1</t>
  </si>
  <si>
    <t>6.2</t>
  </si>
  <si>
    <t>7</t>
  </si>
  <si>
    <t>Тип 9 (ИТП )</t>
  </si>
  <si>
    <t>Покрытие акрилатной краской КМ1</t>
  </si>
  <si>
    <t>7.1</t>
  </si>
  <si>
    <t>7.2</t>
  </si>
  <si>
    <t>7.3</t>
  </si>
  <si>
    <t>По периметру помещений - акустический шов 50 мм</t>
  </si>
  <si>
    <t>7.4</t>
  </si>
  <si>
    <t>8</t>
  </si>
  <si>
    <t>Тип 11 (световой приямок )</t>
  </si>
  <si>
    <t>8.1</t>
  </si>
  <si>
    <t>8.2</t>
  </si>
  <si>
    <t>9</t>
  </si>
  <si>
    <t>Тип 12 (вход в подвал - нижняя площадка )</t>
  </si>
  <si>
    <t>9.1</t>
  </si>
  <si>
    <t>9.2</t>
  </si>
  <si>
    <t>10</t>
  </si>
  <si>
    <t>Тип 13 (вход в подвал - нижняя площадка )</t>
  </si>
  <si>
    <t>10.1</t>
  </si>
  <si>
    <t>10.2</t>
  </si>
  <si>
    <t>10.3</t>
  </si>
  <si>
    <t>11</t>
  </si>
  <si>
    <t>Тип 17 (тамбур, лифтовой холл, вестибюль, колясочная, помещения УК, диспетчерская )</t>
  </si>
  <si>
    <t>11.1</t>
  </si>
  <si>
    <t>11.2</t>
  </si>
  <si>
    <t>11.3</t>
  </si>
  <si>
    <t>12</t>
  </si>
  <si>
    <t>Тип 18 (встроенные помещения 1-го этажа )</t>
  </si>
  <si>
    <t>Армированная полиэтиленовая пленка - 1 слой</t>
  </si>
  <si>
    <t>12.1</t>
  </si>
  <si>
    <t>12.2</t>
  </si>
  <si>
    <t>12.3</t>
  </si>
  <si>
    <t>13</t>
  </si>
  <si>
    <t>Тип 19 (универсальная кабина уборной, ПУИ)</t>
  </si>
  <si>
    <t xml:space="preserve">Гидроизоляция обмазочная "Акватрон-6" (завести на стены на 300мм по периметру) в 2 слоя </t>
  </si>
  <si>
    <t>13.1</t>
  </si>
  <si>
    <t>13.2</t>
  </si>
  <si>
    <t>13.3</t>
  </si>
  <si>
    <t>13.4</t>
  </si>
  <si>
    <t>14</t>
  </si>
  <si>
    <t>Тип 20 (ГРЩ)</t>
  </si>
  <si>
    <t>14.1</t>
  </si>
  <si>
    <t>14.2</t>
  </si>
  <si>
    <t>14.3</t>
  </si>
  <si>
    <t>14.4</t>
  </si>
  <si>
    <t>15</t>
  </si>
  <si>
    <t>Тип 21 (ПУИ, сан.узел, мусоросборная камера)</t>
  </si>
  <si>
    <t>15.1</t>
  </si>
  <si>
    <t>15.2</t>
  </si>
  <si>
    <t>15.3</t>
  </si>
  <si>
    <t>15.4</t>
  </si>
  <si>
    <t>16</t>
  </si>
  <si>
    <t>Тип 24 (вход - сек.2)</t>
  </si>
  <si>
    <t>16.1</t>
  </si>
  <si>
    <t>16.2</t>
  </si>
  <si>
    <t>16.3</t>
  </si>
  <si>
    <t>17</t>
  </si>
  <si>
    <t>Тип 25 (межэтажные лестничные площадки)</t>
  </si>
  <si>
    <t>17.1</t>
  </si>
  <si>
    <t>18</t>
  </si>
  <si>
    <t>Тип 26 (лестничная площадка)</t>
  </si>
  <si>
    <t>18.1</t>
  </si>
  <si>
    <t>18.2</t>
  </si>
  <si>
    <t>18.3</t>
  </si>
  <si>
    <t>19</t>
  </si>
  <si>
    <t>Тип 27 (этажные лестничные площадки)</t>
  </si>
  <si>
    <t>19.1</t>
  </si>
  <si>
    <t>20</t>
  </si>
  <si>
    <t>Тип 29 (лестничные марши и площадки)</t>
  </si>
  <si>
    <t>20.1</t>
  </si>
  <si>
    <t>21</t>
  </si>
  <si>
    <t>Тип 30 (выход из гаража сек. 1)</t>
  </si>
  <si>
    <t>21.1</t>
  </si>
  <si>
    <t>21.2</t>
  </si>
  <si>
    <t>22</t>
  </si>
  <si>
    <t>22.1</t>
  </si>
  <si>
    <t>22.2</t>
  </si>
  <si>
    <t>22.3</t>
  </si>
  <si>
    <t>22.4</t>
  </si>
  <si>
    <t>Тип 31 (выход из гаража сек. 2)</t>
  </si>
  <si>
    <t>23</t>
  </si>
  <si>
    <t>Тип 32 (тех.этаж)</t>
  </si>
  <si>
    <t>23.1</t>
  </si>
  <si>
    <t>23.2</t>
  </si>
  <si>
    <t>23.3</t>
  </si>
  <si>
    <t>24</t>
  </si>
  <si>
    <t>24.1</t>
  </si>
  <si>
    <t>24.2</t>
  </si>
  <si>
    <t>24.3</t>
  </si>
  <si>
    <t>25</t>
  </si>
  <si>
    <t>Тип 33 (МОП - этаж 2)</t>
  </si>
  <si>
    <t>Тип 34, тип 34* (жилая часть - этаж 2)</t>
  </si>
  <si>
    <t>25.1</t>
  </si>
  <si>
    <t>25.2</t>
  </si>
  <si>
    <t>25.3</t>
  </si>
  <si>
    <t>26</t>
  </si>
  <si>
    <t>Тип 35, тип 35* (сан.узлы квартир - этаж 2)</t>
  </si>
  <si>
    <t>Гидроизоляция обмазочная "Акватрон-6" (завести на стены на 300мм по периметру) в 2 слоя</t>
  </si>
  <si>
    <t>26.1</t>
  </si>
  <si>
    <t>26.2</t>
  </si>
  <si>
    <t>26.3</t>
  </si>
  <si>
    <t>26.4</t>
  </si>
  <si>
    <t>27</t>
  </si>
  <si>
    <t>Тип 36 (МОП - этажи 3-17)</t>
  </si>
  <si>
    <t>27.1</t>
  </si>
  <si>
    <t>28</t>
  </si>
  <si>
    <t>Тип 37, тип 37* (жилая часть - этажи 3-17)</t>
  </si>
  <si>
    <t>28.1</t>
  </si>
  <si>
    <t>28.2</t>
  </si>
  <si>
    <t>29</t>
  </si>
  <si>
    <t>Тип 37вл, тип 37*вл (влажная зона кухни - этажи 3-17)</t>
  </si>
  <si>
    <t>Гидроизоляция обмазочная "Акватрон-6" (завести на стены на 300 мм по периметру) в 2 слоя</t>
  </si>
  <si>
    <t>29.1</t>
  </si>
  <si>
    <t>29.2</t>
  </si>
  <si>
    <t>29.3</t>
  </si>
  <si>
    <t>30</t>
  </si>
  <si>
    <t>Тип 38, тип 38* (сан.узлы квартир - этажи 3-17)</t>
  </si>
  <si>
    <t>Звукоизоляция "Техноэласт Акустик Супер" (завести на стены на высоту не менее 200 мм от ур.ч.п. по периметру)</t>
  </si>
  <si>
    <t>30.1</t>
  </si>
  <si>
    <t>30.2</t>
  </si>
  <si>
    <t>30.3</t>
  </si>
  <si>
    <t>31</t>
  </si>
  <si>
    <t>31.1</t>
  </si>
  <si>
    <t>31.2</t>
  </si>
  <si>
    <t>Тип 39 (балконы и лоджии - этажи 2-17)</t>
  </si>
  <si>
    <t>Тип 40 (балконы и лоджии - этажи 2-17)</t>
  </si>
  <si>
    <t>32</t>
  </si>
  <si>
    <t>32.1</t>
  </si>
  <si>
    <t>32.2</t>
  </si>
  <si>
    <t>32.3</t>
  </si>
  <si>
    <t>32.4</t>
  </si>
  <si>
    <t>33</t>
  </si>
  <si>
    <t>Тип 41 (переходной балкон этаж 2 сек.1)</t>
  </si>
  <si>
    <t>Оклеечная гидроизоляция "Унифлекс Экспресс" (нижний слой) + "Унифлекс К ЭПП" (верхний слой), завести на стены на высоту не менее 200 мм от ур.ч.п. и на порог</t>
  </si>
  <si>
    <t>Железнение</t>
  </si>
  <si>
    <t>33.1</t>
  </si>
  <si>
    <t>33.2</t>
  </si>
  <si>
    <t>33.3</t>
  </si>
  <si>
    <t>33.4</t>
  </si>
  <si>
    <t>33.5</t>
  </si>
  <si>
    <t>34</t>
  </si>
  <si>
    <t>Тип 42 (переходной балкон этаж 2 сек.2)</t>
  </si>
  <si>
    <t>34.1</t>
  </si>
  <si>
    <t>34.2</t>
  </si>
  <si>
    <t>34.3</t>
  </si>
  <si>
    <t>34.4</t>
  </si>
  <si>
    <t>34.5</t>
  </si>
  <si>
    <t>35</t>
  </si>
  <si>
    <t>Тип 43 (переходной балкон тех.этаж  сек.1)</t>
  </si>
  <si>
    <t>35.1</t>
  </si>
  <si>
    <t>35.2</t>
  </si>
  <si>
    <t>35.3</t>
  </si>
  <si>
    <t>36</t>
  </si>
  <si>
    <t>Тип 44 (переходные балконы этаж 3-17)</t>
  </si>
  <si>
    <t>36.1</t>
  </si>
  <si>
    <t>36.2</t>
  </si>
  <si>
    <t>37</t>
  </si>
  <si>
    <t>шт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</si>
  <si>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</si>
  <si>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</si>
  <si>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</si>
  <si>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</si>
  <si>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</si>
  <si>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</si>
  <si>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</si>
  <si>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</si>
  <si>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</si>
  <si>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ИТОГО Жилой дом:</t>
  </si>
  <si>
    <t>Тип 1 (автостоянка)</t>
  </si>
  <si>
    <t>Эластичная гидроизоляция</t>
  </si>
  <si>
    <t>38</t>
  </si>
  <si>
    <t>38.1</t>
  </si>
  <si>
    <t>38.2</t>
  </si>
  <si>
    <t>38.3</t>
  </si>
  <si>
    <t>39</t>
  </si>
  <si>
    <t>Тип 2 (пандус)</t>
  </si>
  <si>
    <t>39.1</t>
  </si>
  <si>
    <t>40</t>
  </si>
  <si>
    <t>Тип 3 (форкамеры)</t>
  </si>
  <si>
    <t>40.1</t>
  </si>
  <si>
    <t>41</t>
  </si>
  <si>
    <t>41.1</t>
  </si>
  <si>
    <t>41.2</t>
  </si>
  <si>
    <t>42</t>
  </si>
  <si>
    <t>Тип 5 (венткамеры, лестничные марши и площадки)</t>
  </si>
  <si>
    <t>42.1</t>
  </si>
  <si>
    <t>42.2</t>
  </si>
  <si>
    <t>43</t>
  </si>
  <si>
    <t>Прочие работы</t>
  </si>
  <si>
    <t>м.п.</t>
  </si>
  <si>
    <t>Монтаж и изготовление решетки приямка 500х500</t>
  </si>
  <si>
    <t>шт.</t>
  </si>
  <si>
    <t>Монтаж и изготовление решетки приямка 800х800</t>
  </si>
  <si>
    <t>43.1</t>
  </si>
  <si>
    <t>43.2</t>
  </si>
  <si>
    <t>43.3</t>
  </si>
  <si>
    <t>ИТОГО Гараж:</t>
  </si>
  <si>
    <r>
      <t xml:space="preserve">м2 </t>
    </r>
    <r>
      <rPr>
        <i/>
        <sz val="20"/>
        <color theme="1"/>
        <rFont val="Calibri"/>
        <family val="2"/>
        <charset val="204"/>
        <scheme val="minor"/>
      </rPr>
      <t>*</t>
    </r>
  </si>
  <si>
    <r>
      <t xml:space="preserve">    м2 </t>
    </r>
    <r>
      <rPr>
        <sz val="22"/>
        <rFont val="Times New Roman"/>
        <family val="1"/>
        <charset val="204"/>
      </rPr>
      <t>*</t>
    </r>
    <r>
      <rPr>
        <sz val="10.5"/>
        <rFont val="Times New Roman"/>
        <family val="1"/>
        <charset val="204"/>
      </rPr>
      <t xml:space="preserve"> - площадь дана с учётом заведения на стены</t>
    </r>
  </si>
  <si>
    <t>Заделка отверстий  0,25х0,9</t>
  </si>
  <si>
    <t>Заделка отверстий  0,5х0,2</t>
  </si>
  <si>
    <t>Заделка отверстий  0,25х0,64</t>
  </si>
  <si>
    <t>Заделка отверстий  0,35х0,68</t>
  </si>
  <si>
    <t>Заделка отверстий  0,075х0,9</t>
  </si>
  <si>
    <t>Заделка отверстий  0,075х1,2</t>
  </si>
  <si>
    <t>Заделка отверстий  0,25х1,375</t>
  </si>
  <si>
    <t>Заделка отверстий  0,45х0,25</t>
  </si>
  <si>
    <t>Заделка отверстий  0,25х0,25</t>
  </si>
  <si>
    <t>37.10</t>
  </si>
  <si>
    <t>37.11</t>
  </si>
  <si>
    <t>ПОДВАЛ</t>
  </si>
  <si>
    <t>ЭТАЖ 1</t>
  </si>
  <si>
    <t>ЛЕСТНИЧНЫЕ ПЛОЩАДКИ И МАРШИ</t>
  </si>
  <si>
    <t>ТЕХНИЧЕСКИЙ ЭТАЖ на отм. +3.440</t>
  </si>
  <si>
    <t>ЭТАЖ 2</t>
  </si>
  <si>
    <r>
      <t>ЭТАЖ  3</t>
    </r>
    <r>
      <rPr>
        <b/>
        <sz val="16"/>
        <rFont val="Times New Roman"/>
        <family val="1"/>
        <charset val="204"/>
      </rPr>
      <t xml:space="preserve"> ÷</t>
    </r>
    <r>
      <rPr>
        <b/>
        <sz val="14"/>
        <rFont val="Times New Roman"/>
        <family val="1"/>
        <charset val="204"/>
      </rPr>
      <t xml:space="preserve"> 17</t>
    </r>
  </si>
  <si>
    <t>БАЛКОНЫ И ЛОДЖИИ</t>
  </si>
  <si>
    <t>Лоток бетонный BetoMax Drive ЛВ-20.26.31-Б-К12 (арт.45071/12-12), водосборный, с решётками водоприемными Drive РВ-20.25.50 щелевыми чугунными ВЧ  D400 (арт.253043)</t>
  </si>
  <si>
    <t>Изготовление и монтаж металлических  решеток приямков 550х700</t>
  </si>
  <si>
    <t>на выполнение полного комплекса работ по устройству стяжек (с подстилающими слоями)  Жилого дома и Гаража</t>
  </si>
  <si>
    <r>
      <t xml:space="preserve">ЦПС М150 </t>
    </r>
    <r>
      <rPr>
        <b/>
        <i/>
        <sz val="10"/>
        <rFont val="Calibri"/>
        <family val="2"/>
        <charset val="204"/>
        <scheme val="minor"/>
      </rPr>
      <t>толщиной 100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</si>
  <si>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>ЦПС М150</t>
    </r>
    <r>
      <rPr>
        <b/>
        <i/>
        <sz val="10"/>
        <rFont val="Calibri"/>
        <family val="2"/>
        <charset val="204"/>
        <scheme val="minor"/>
      </rPr>
      <t xml:space="preserve"> толщиной 100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</si>
  <si>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>ЦПС М150</t>
    </r>
    <r>
      <rPr>
        <b/>
        <i/>
        <sz val="10"/>
        <rFont val="Calibri"/>
        <family val="2"/>
        <charset val="204"/>
        <scheme val="minor"/>
      </rPr>
      <t xml:space="preserve"> толщиной 100 ÷ 115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</si>
  <si>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>ЦПС М150</t>
    </r>
    <r>
      <rPr>
        <b/>
        <i/>
        <sz val="10"/>
        <rFont val="Calibri"/>
        <family val="2"/>
        <charset val="204"/>
        <scheme val="minor"/>
      </rPr>
      <t xml:space="preserve"> толщиной 85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</si>
  <si>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 xml:space="preserve">Минераловатный утеплитель "ТехноФлор Стандарт" или "Rockwool Флор Баттс" (или аналог), </t>
    </r>
    <r>
      <rPr>
        <b/>
        <i/>
        <sz val="10"/>
        <rFont val="Calibri"/>
        <family val="2"/>
        <charset val="204"/>
        <scheme val="minor"/>
      </rPr>
      <t>толщиной 50 мм</t>
    </r>
  </si>
  <si>
    <r>
      <t>Стяжка полусухая ЦПС М200</t>
    </r>
    <r>
      <rPr>
        <b/>
        <i/>
        <sz val="10"/>
        <rFont val="Calibri"/>
        <family val="2"/>
        <charset val="204"/>
        <scheme val="minor"/>
      </rPr>
      <t xml:space="preserve"> толщиной 60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</si>
  <si>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 xml:space="preserve">ЦПС М150, армированная сеткой 5Вр-1 с  яч. 100х100 (по ГОСТ 23279-2012), </t>
    </r>
    <r>
      <rPr>
        <b/>
        <i/>
        <sz val="10"/>
        <rFont val="Calibri"/>
        <family val="2"/>
        <charset val="204"/>
        <scheme val="minor"/>
      </rPr>
      <t>толщиной 20 ÷ 40 мм</t>
    </r>
  </si>
  <si>
    <r>
      <t xml:space="preserve">ЦПС М150, армированная сеткой 5Вр-1 с  яч. 100х100 (по ГОСТ 23279-2012), </t>
    </r>
    <r>
      <rPr>
        <b/>
        <i/>
        <sz val="10"/>
        <rFont val="Calibri"/>
        <family val="2"/>
        <charset val="204"/>
        <scheme val="minor"/>
      </rPr>
      <t>толщиной 40 мм</t>
    </r>
  </si>
  <si>
    <r>
      <t xml:space="preserve">Экструдированный пенополистирол "ТехноНИКОЛЬ CARBON PROF" </t>
    </r>
    <r>
      <rPr>
        <b/>
        <i/>
        <sz val="10"/>
        <rFont val="Calibri"/>
        <family val="2"/>
        <charset val="204"/>
        <scheme val="minor"/>
      </rPr>
      <t>толщиной 50 мм</t>
    </r>
  </si>
  <si>
    <r>
      <t xml:space="preserve">Минераловатный утеплитель "ТехноФлор Стандарт" или "Rockwool Флор Баттс" (или аналог), </t>
    </r>
    <r>
      <rPr>
        <b/>
        <i/>
        <sz val="10"/>
        <rFont val="Calibri"/>
        <family val="2"/>
        <charset val="204"/>
        <scheme val="minor"/>
      </rPr>
      <t>толщиной 100 мм</t>
    </r>
  </si>
  <si>
    <r>
      <t xml:space="preserve">ЦПС М200, армированная сеткой 5Вр-1 с яч.100х100 (по ГОСТ 23279-2012), </t>
    </r>
    <r>
      <rPr>
        <b/>
        <i/>
        <sz val="10"/>
        <rFont val="Calibri"/>
        <family val="2"/>
        <charset val="204"/>
        <scheme val="minor"/>
      </rPr>
      <t>толщиной 60 мм</t>
    </r>
  </si>
  <si>
    <r>
      <t xml:space="preserve">ЦПС М200, армированная сеткой 5Вр-1 с яч.100х100 (по ГОСТ 23279-2012), </t>
    </r>
    <r>
      <rPr>
        <b/>
        <i/>
        <sz val="10"/>
        <rFont val="Calibri"/>
        <family val="2"/>
        <charset val="204"/>
        <scheme val="minor"/>
      </rPr>
      <t>толщиной 55 мм</t>
    </r>
  </si>
  <si>
    <r>
      <t xml:space="preserve">ЦПС М200, армированная сеткой 5Вр-1 с яч.100х100 (по ГОСТ 23279-2012), </t>
    </r>
    <r>
      <rPr>
        <b/>
        <i/>
        <sz val="10"/>
        <rFont val="Calibri"/>
        <family val="2"/>
        <charset val="204"/>
        <scheme val="minor"/>
      </rPr>
      <t>толщиной 75 мм</t>
    </r>
  </si>
  <si>
    <r>
      <t xml:space="preserve">Минераловатный утеплитель "ТехноФлор Стандарт" или "Rockwool Флор Баттс" (или аналог), </t>
    </r>
    <r>
      <rPr>
        <b/>
        <i/>
        <sz val="10"/>
        <rFont val="Calibri"/>
        <family val="2"/>
        <charset val="204"/>
        <scheme val="minor"/>
      </rPr>
      <t>толщиной 270 мм</t>
    </r>
  </si>
  <si>
    <r>
      <t>ЦПС М150</t>
    </r>
    <r>
      <rPr>
        <b/>
        <i/>
        <sz val="10"/>
        <rFont val="Calibri"/>
        <family val="2"/>
        <charset val="204"/>
        <scheme val="minor"/>
      </rPr>
      <t xml:space="preserve"> толщиной 45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</si>
  <si>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>ЦПС М150</t>
    </r>
    <r>
      <rPr>
        <b/>
        <i/>
        <sz val="10"/>
        <rFont val="Calibri"/>
        <family val="2"/>
        <charset val="204"/>
        <scheme val="minor"/>
      </rPr>
      <t xml:space="preserve"> толщиной 20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</si>
  <si>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 xml:space="preserve">Минераловатный утеплитель "ТехноФлор Стандарт" или "Rockwool Флор Баттс" (или аналог), </t>
    </r>
    <r>
      <rPr>
        <b/>
        <i/>
        <sz val="10"/>
        <rFont val="Calibri"/>
        <family val="2"/>
        <charset val="204"/>
        <scheme val="minor"/>
      </rPr>
      <t>толщиной 60 мм</t>
    </r>
  </si>
  <si>
    <r>
      <t>ЦПС М150</t>
    </r>
    <r>
      <rPr>
        <b/>
        <i/>
        <sz val="10"/>
        <rFont val="Calibri"/>
        <family val="2"/>
        <charset val="204"/>
        <scheme val="minor"/>
      </rPr>
      <t xml:space="preserve"> толщиной 75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</si>
  <si>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>ЦПС М150</t>
    </r>
    <r>
      <rPr>
        <b/>
        <i/>
        <sz val="10"/>
        <rFont val="Calibri"/>
        <family val="2"/>
        <charset val="204"/>
        <scheme val="minor"/>
      </rPr>
      <t xml:space="preserve"> толщиной 35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</si>
  <si>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>ЦПС М150</t>
    </r>
    <r>
      <rPr>
        <b/>
        <i/>
        <sz val="10"/>
        <rFont val="Calibri"/>
        <family val="2"/>
        <charset val="204"/>
        <scheme val="minor"/>
      </rPr>
      <t xml:space="preserve"> толщиной 60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</si>
  <si>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 xml:space="preserve">Минераловатный утеплитель "ТехноФлор Стандарт" или "Rockwool Флор Баттс" (или аналог), </t>
    </r>
    <r>
      <rPr>
        <b/>
        <i/>
        <sz val="10"/>
        <rFont val="Calibri"/>
        <family val="2"/>
        <charset val="204"/>
        <scheme val="minor"/>
      </rPr>
      <t>толщиной 40 мм</t>
    </r>
  </si>
  <si>
    <r>
      <t xml:space="preserve">Стяжка полусухая ЦПС М200 </t>
    </r>
    <r>
      <rPr>
        <b/>
        <i/>
        <sz val="10"/>
        <rFont val="Calibri"/>
        <family val="2"/>
        <charset val="204"/>
        <scheme val="minor"/>
      </rPr>
      <t xml:space="preserve"> толщиной 40 мм</t>
    </r>
    <r>
      <rPr>
        <i/>
        <sz val="10"/>
        <rFont val="Calibri"/>
        <family val="2"/>
        <charset val="204"/>
        <scheme val="minor"/>
      </rPr>
      <t>, армированная фиброволокном</t>
    </r>
  </si>
  <si>
    <r>
      <t xml:space="preserve">ЦПС М200, армированная сеткой 5Вр-1 с яч.100х100 (по ГОСТ 23279-2012), </t>
    </r>
    <r>
      <rPr>
        <b/>
        <i/>
        <sz val="10"/>
        <rFont val="Calibri"/>
        <family val="2"/>
        <charset val="204"/>
        <scheme val="minor"/>
      </rPr>
      <t>толщиной 70 мм</t>
    </r>
  </si>
  <si>
    <r>
      <t xml:space="preserve">Звукоизоляция "Техноэласт Акустик" </t>
    </r>
    <r>
      <rPr>
        <b/>
        <i/>
        <sz val="10"/>
        <rFont val="Calibri"/>
        <family val="2"/>
        <charset val="204"/>
        <scheme val="minor"/>
      </rPr>
      <t xml:space="preserve">толщ.3 мм </t>
    </r>
    <r>
      <rPr>
        <i/>
        <sz val="10"/>
        <rFont val="Calibri"/>
        <family val="2"/>
        <charset val="204"/>
        <scheme val="minor"/>
      </rPr>
      <t xml:space="preserve">или "Стенофон" </t>
    </r>
    <r>
      <rPr>
        <b/>
        <i/>
        <sz val="10"/>
        <rFont val="Calibri"/>
        <family val="2"/>
        <charset val="204"/>
        <scheme val="minor"/>
      </rPr>
      <t>толщ.10 мм</t>
    </r>
    <r>
      <rPr>
        <i/>
        <sz val="10"/>
        <rFont val="Calibri"/>
        <family val="2"/>
        <charset val="204"/>
        <scheme val="minor"/>
      </rPr>
      <t xml:space="preserve"> или аналог (завести на стены на 100 мм по периметру) </t>
    </r>
  </si>
  <si>
    <r>
      <t xml:space="preserve">Минераловатные плиты "ТехноРуф Проф" или аналог, </t>
    </r>
    <r>
      <rPr>
        <b/>
        <i/>
        <sz val="10"/>
        <rFont val="Calibri"/>
        <family val="2"/>
        <charset val="204"/>
        <scheme val="minor"/>
      </rPr>
      <t>толщиной 200 мм</t>
    </r>
  </si>
  <si>
    <r>
      <t xml:space="preserve">ЦПС М200, армированная сеткой 5Вр-1 с яч.100х100 (по ГОСТ 23279-2012), </t>
    </r>
    <r>
      <rPr>
        <b/>
        <i/>
        <sz val="10"/>
        <rFont val="Calibri"/>
        <family val="2"/>
        <charset val="204"/>
        <scheme val="minor"/>
      </rPr>
      <t>толщиной 40 мм</t>
    </r>
  </si>
  <si>
    <r>
      <t xml:space="preserve">Минераловатные плиты "ТехноРуф Проф" или аналог, </t>
    </r>
    <r>
      <rPr>
        <b/>
        <i/>
        <sz val="10"/>
        <rFont val="Calibri"/>
        <family val="2"/>
        <charset val="204"/>
        <scheme val="minor"/>
      </rPr>
      <t>толщиной 100 мм</t>
    </r>
  </si>
  <si>
    <r>
      <t xml:space="preserve">ЦПС М200, армированная сеткой 5Вр-1 с яч.100х100 (по ГОСТ 23279-2012), </t>
    </r>
    <r>
      <rPr>
        <b/>
        <i/>
        <sz val="10"/>
        <rFont val="Calibri"/>
        <family val="2"/>
        <charset val="204"/>
        <scheme val="minor"/>
      </rPr>
      <t>толщиной 50 мм</t>
    </r>
  </si>
  <si>
    <r>
      <t xml:space="preserve">Армированная бетонная стяжка В22.5 с сеткой 4Вр-1 100х100, </t>
    </r>
    <r>
      <rPr>
        <b/>
        <i/>
        <sz val="10"/>
        <rFont val="Calibri"/>
        <family val="2"/>
        <charset val="204"/>
        <scheme val="minor"/>
      </rPr>
      <t xml:space="preserve">толщиной 70 ÷ 150 мм </t>
    </r>
  </si>
  <si>
    <r>
      <t xml:space="preserve">Покрытие топинговое </t>
    </r>
    <r>
      <rPr>
        <b/>
        <i/>
        <sz val="10"/>
        <rFont val="Calibri"/>
        <family val="2"/>
        <charset val="204"/>
        <scheme val="minor"/>
      </rPr>
      <t xml:space="preserve">толщиной 3 ÷ 5 мм </t>
    </r>
  </si>
  <si>
    <t>Возможные допущенные Подрядчиком ошибки и просчеты в выборе способов производства работ, определении объемов работ, количества материалов и иные подобные обстоятельства не являются основанием для увеличения установленной в настоящем предложении общей цены работ. Подрядчик за установленную в настоящем предложении цену обязан, обеспечив себя материалами, выполнить все необходимые для достижения результата работы, даже если они прямо не указаны в Расчете стоимости, но должны быть выполнены для достижения результата работ "под ключ".</t>
  </si>
  <si>
    <t>За отсутствие в расчете работ, которые необходимо будет выполнять, несет ответственность Подрядчик, даже в случае, если эти работы прямо не прописаны в проекте и ТЗ.</t>
  </si>
  <si>
    <t>В стоимость работ входит подготовка и передача Заказчику полного комплекта исполнительной документации, оформленной надлежащим образом и подписанной у ответственных лиц, а также иной технической документации, согласно СНИП, необходимой для ввода в эксплуатацию и дальнейшей эксплуатации результата выполненных работ. В стоимость входит также разработка Подрядчиком ППР, в том числе Технологических карт.</t>
  </si>
  <si>
    <t>43.4</t>
  </si>
  <si>
    <t>Монтаж деформационного профиля Dewmark Hydro WR 76/50  - ж.дом / гараж</t>
  </si>
  <si>
    <t>Монтаж деформационного профиля Dewmark Hydro WR-Е  76/50 - примыкание к стене ж.дома</t>
  </si>
  <si>
    <r>
      <t xml:space="preserve">В стоимости работ учтено производство всего комплекса работ, </t>
    </r>
    <r>
      <rPr>
        <b/>
        <sz val="11"/>
        <color theme="1"/>
        <rFont val="Times New Roman"/>
        <family val="1"/>
        <charset val="204"/>
      </rPr>
      <t>«под ключ»</t>
    </r>
    <r>
      <rPr>
        <sz val="11"/>
        <color theme="1"/>
        <rFont val="Times New Roman"/>
        <family val="1"/>
        <charset val="204"/>
      </rPr>
      <t>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Учтено все необходимое для производства работ оборудование, механизмы, материалы (с учетов запасов на раскрой и технологические потери), электроинструмент, измерительный инструмент, СИЗ, расходные материалы, комплектующие и пр., наличие которых необходимо для выполнения данного комплекса работ. Стоимость СМР учитывает - все виды работ и механизмов, затраты на вспомогательные и сопутствующие материалы и работы (включая на электроэнергию, воду, тепло, затраты на машины и механизмы, погрузку-разгрузку, бытовые помещения, охрану, освещение зоны производства работ, установку предупредительных знаков, разработку ППР, накладные расходы, прибыль организации, налоги и все иные издержки Подрядчика). Подрядчик за свой счёт осуществляет временную разводку (удлинители и т.п.) к местам производства работ от точки подключения к электроэнергии, предоставленной Заказчиком.</t>
    </r>
  </si>
  <si>
    <r>
      <t>ЦПС М150</t>
    </r>
    <r>
      <rPr>
        <b/>
        <i/>
        <sz val="10"/>
        <rFont val="Calibri"/>
        <family val="2"/>
        <charset val="204"/>
        <scheme val="minor"/>
      </rPr>
      <t xml:space="preserve"> толщиной 25 мм</t>
    </r>
    <r>
      <rPr>
        <i/>
        <sz val="10"/>
        <rFont val="Calibri"/>
        <family val="2"/>
        <charset val="204"/>
        <scheme val="minor"/>
      </rPr>
      <t>, армированная фиброволокном, с устройством электрообогрева по всей площади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</si>
</sst>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FF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4" fontId="7" fillId="0" borderId="15" xfId="1" applyNumberFormat="1" applyFont="1" applyFill="1" applyBorder="1" applyAlignment="1">
      <alignment horizontal="center" vertical="center"/>
    </xf>
    <xf numFmtId="4" fontId="7" fillId="0" borderId="16" xfId="1" applyNumberFormat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2" fillId="0" borderId="0" xfId="0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vertical="top" wrapText="1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" fontId="0" fillId="0" borderId="0" xfId="0" applyNumberFormat="1"/>
    <xf numFmtId="4" fontId="2" fillId="0" borderId="1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0" fillId="0" borderId="14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6" fillId="0" borderId="0" xfId="0" applyNumberFormat="1" applyFont="1"/>
    <xf numFmtId="0" fontId="16" fillId="0" borderId="0" xfId="0" applyFont="1"/>
    <xf numFmtId="4" fontId="17" fillId="0" borderId="14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7" fillId="0" borderId="0" xfId="0" applyNumberFormat="1" applyFont="1"/>
    <xf numFmtId="0" fontId="17" fillId="0" borderId="0" xfId="0" applyFont="1"/>
    <xf numFmtId="0" fontId="16" fillId="3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4" fontId="12" fillId="0" borderId="0" xfId="0" applyNumberFormat="1" applyFont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4" fontId="16" fillId="4" borderId="14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" fontId="16" fillId="0" borderId="25" xfId="0" applyNumberFormat="1" applyFont="1" applyBorder="1" applyAlignment="1">
      <alignment horizontal="center" vertical="center"/>
    </xf>
    <xf numFmtId="4" fontId="17" fillId="0" borderId="25" xfId="0" applyNumberFormat="1" applyFont="1" applyBorder="1" applyAlignment="1">
      <alignment horizontal="center" vertical="center"/>
    </xf>
    <xf numFmtId="49" fontId="16" fillId="4" borderId="24" xfId="0" applyNumberFormat="1" applyFont="1" applyFill="1" applyBorder="1" applyAlignment="1">
      <alignment horizontal="center" vertical="center"/>
    </xf>
    <xf numFmtId="4" fontId="16" fillId="4" borderId="25" xfId="0" applyNumberFormat="1" applyFont="1" applyFill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4" fontId="2" fillId="4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7" fillId="0" borderId="26" xfId="0" applyNumberFormat="1" applyFont="1" applyBorder="1" applyAlignment="1">
      <alignment horizontal="center" vertical="center"/>
    </xf>
    <xf numFmtId="4" fontId="16" fillId="4" borderId="26" xfId="0" applyNumberFormat="1" applyFont="1" applyFill="1" applyBorder="1" applyAlignment="1">
      <alignment horizontal="center" vertical="center"/>
    </xf>
    <xf numFmtId="4" fontId="16" fillId="3" borderId="26" xfId="0" applyNumberFormat="1" applyFont="1" applyFill="1" applyBorder="1" applyAlignment="1">
      <alignment horizontal="center" vertical="center"/>
    </xf>
    <xf numFmtId="4" fontId="17" fillId="3" borderId="26" xfId="0" applyNumberFormat="1" applyFont="1" applyFill="1" applyBorder="1" applyAlignment="1">
      <alignment horizontal="center" vertical="center"/>
    </xf>
    <xf numFmtId="4" fontId="2" fillId="4" borderId="26" xfId="0" applyNumberFormat="1" applyFont="1" applyFill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" fontId="16" fillId="0" borderId="27" xfId="0" applyNumberFormat="1" applyFont="1" applyBorder="1" applyAlignment="1">
      <alignment horizontal="center" vertical="center"/>
    </xf>
    <xf numFmtId="4" fontId="17" fillId="0" borderId="27" xfId="0" applyNumberFormat="1" applyFont="1" applyBorder="1" applyAlignment="1">
      <alignment horizontal="center" vertical="center"/>
    </xf>
    <xf numFmtId="4" fontId="16" fillId="4" borderId="27" xfId="0" applyNumberFormat="1" applyFont="1" applyFill="1" applyBorder="1" applyAlignment="1">
      <alignment horizontal="center" vertical="center"/>
    </xf>
    <xf numFmtId="4" fontId="2" fillId="4" borderId="27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/>
    </xf>
    <xf numFmtId="4" fontId="16" fillId="0" borderId="24" xfId="0" applyNumberFormat="1" applyFont="1" applyBorder="1" applyAlignment="1">
      <alignment horizontal="center" vertical="center"/>
    </xf>
    <xf numFmtId="4" fontId="17" fillId="0" borderId="24" xfId="0" applyNumberFormat="1" applyFont="1" applyBorder="1" applyAlignment="1">
      <alignment horizontal="center" vertical="center"/>
    </xf>
    <xf numFmtId="4" fontId="16" fillId="4" borderId="24" xfId="0" applyNumberFormat="1" applyFont="1" applyFill="1" applyBorder="1" applyAlignment="1">
      <alignment horizontal="center" vertical="center"/>
    </xf>
    <xf numFmtId="4" fontId="2" fillId="4" borderId="24" xfId="0" applyNumberFormat="1" applyFont="1" applyFill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4" fontId="16" fillId="0" borderId="30" xfId="0" applyNumberFormat="1" applyFont="1" applyBorder="1" applyAlignment="1">
      <alignment horizontal="center" vertical="center"/>
    </xf>
    <xf numFmtId="4" fontId="16" fillId="0" borderId="28" xfId="0" applyNumberFormat="1" applyFont="1" applyBorder="1" applyAlignment="1">
      <alignment horizontal="center" vertical="center"/>
    </xf>
    <xf numFmtId="4" fontId="16" fillId="0" borderId="29" xfId="0" applyNumberFormat="1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center" vertical="center"/>
    </xf>
    <xf numFmtId="4" fontId="16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33" xfId="0" applyNumberFormat="1" applyFont="1" applyBorder="1" applyAlignment="1">
      <alignment horizontal="center" vertical="center"/>
    </xf>
    <xf numFmtId="4" fontId="2" fillId="0" borderId="34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 wrapText="1"/>
    </xf>
    <xf numFmtId="2" fontId="21" fillId="0" borderId="29" xfId="0" applyNumberFormat="1" applyFon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left" vertical="center" wrapText="1"/>
    </xf>
    <xf numFmtId="4" fontId="7" fillId="0" borderId="29" xfId="0" applyNumberFormat="1" applyFont="1" applyBorder="1" applyAlignment="1">
      <alignment horizontal="left" vertical="center" wrapText="1"/>
    </xf>
    <xf numFmtId="0" fontId="22" fillId="0" borderId="34" xfId="0" applyFont="1" applyBorder="1" applyAlignment="1">
      <alignment horizontal="right" vertical="center" wrapText="1"/>
    </xf>
    <xf numFmtId="0" fontId="23" fillId="0" borderId="14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left" vertical="center" wrapText="1"/>
    </xf>
    <xf numFmtId="4" fontId="3" fillId="0" borderId="29" xfId="0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8" fillId="0" borderId="1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FEC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D02F-3C9C-4400-8882-C0CBB767826D}">
  <sheetPr>
    <pageSetUpPr fitToPage="1"/>
  </sheetPr>
  <dimension ref="A1:AE200"/>
  <sheetViews>
    <sheetView tabSelected="1" topLeftCell="A188" zoomScale="110" zoomScaleNormal="110" workbookViewId="0">
      <selection activeCell="K196" sqref="K196"/>
    </sheetView>
  </sheetViews>
  <sheetFormatPr defaultRowHeight="15" x14ac:dyDescent="0.25"/>
  <cols>
    <col min="2" max="2" width="55" style="151" customWidth="1"/>
    <col min="3" max="3" width="9.140625" style="47"/>
    <col min="4" max="4" width="10.7109375" style="53" customWidth="1"/>
    <col min="5" max="10" width="13.7109375" style="53" customWidth="1"/>
    <col min="11" max="11" width="26.140625" style="53" customWidth="1"/>
    <col min="12" max="13" width="12.28515625" style="53" customWidth="1"/>
    <col min="14" max="19" width="9.140625" style="53"/>
    <col min="20" max="21" width="9.140625" style="55"/>
  </cols>
  <sheetData>
    <row r="1" spans="1:21" x14ac:dyDescent="0.25">
      <c r="A1" s="39"/>
      <c r="B1" s="46"/>
      <c r="C1" s="46"/>
      <c r="D1" s="36"/>
      <c r="E1" s="36"/>
      <c r="F1" s="36"/>
      <c r="G1" s="36"/>
      <c r="H1" s="36"/>
      <c r="I1" s="36"/>
      <c r="J1" s="36"/>
    </row>
    <row r="2" spans="1:21" x14ac:dyDescent="0.25">
      <c r="A2" s="40" t="s">
        <v>0</v>
      </c>
      <c r="B2" s="48"/>
      <c r="C2" s="48"/>
      <c r="D2" s="45"/>
      <c r="E2" s="45"/>
      <c r="F2" s="45"/>
      <c r="G2" s="45"/>
      <c r="H2" s="45"/>
      <c r="I2" s="45"/>
      <c r="J2" s="45"/>
    </row>
    <row r="3" spans="1:21" x14ac:dyDescent="0.25">
      <c r="A3" s="40"/>
      <c r="B3" s="48"/>
      <c r="C3" s="48"/>
      <c r="D3" s="45"/>
      <c r="E3" s="45"/>
      <c r="F3" s="45"/>
      <c r="G3" s="45"/>
      <c r="H3" s="45"/>
      <c r="I3" s="45"/>
      <c r="J3" s="45"/>
    </row>
    <row r="4" spans="1:21" x14ac:dyDescent="0.25">
      <c r="A4" s="40" t="s">
        <v>1</v>
      </c>
      <c r="B4" s="48"/>
      <c r="C4" s="48"/>
      <c r="D4" s="45"/>
      <c r="E4" s="45"/>
      <c r="F4" s="45"/>
      <c r="G4" s="45"/>
      <c r="H4" s="45"/>
      <c r="I4" s="45"/>
      <c r="J4" s="45"/>
    </row>
    <row r="5" spans="1:21" x14ac:dyDescent="0.25">
      <c r="A5" s="5"/>
      <c r="B5" s="6"/>
      <c r="C5" s="6"/>
      <c r="D5" s="7"/>
      <c r="E5" s="7"/>
      <c r="F5" s="7"/>
      <c r="G5" s="7"/>
      <c r="H5" s="7"/>
      <c r="I5" s="7"/>
      <c r="J5" s="7"/>
    </row>
    <row r="6" spans="1:21" ht="15.75" x14ac:dyDescent="0.25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</row>
    <row r="7" spans="1:21" ht="15.75" x14ac:dyDescent="0.25">
      <c r="A7" s="170" t="s">
        <v>268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21" ht="30.75" customHeight="1" x14ac:dyDescent="0.25">
      <c r="A8" s="171" t="s">
        <v>3</v>
      </c>
      <c r="B8" s="171"/>
      <c r="C8" s="171"/>
      <c r="D8" s="171"/>
      <c r="E8" s="171"/>
      <c r="F8" s="171"/>
      <c r="G8" s="171"/>
      <c r="H8" s="171"/>
      <c r="I8" s="171"/>
      <c r="J8" s="171"/>
    </row>
    <row r="9" spans="1:21" ht="15.75" thickBot="1" x14ac:dyDescent="0.3">
      <c r="A9" s="41"/>
      <c r="B9" s="43"/>
      <c r="C9" s="43"/>
      <c r="D9" s="44"/>
      <c r="E9" s="44"/>
      <c r="F9" s="44"/>
      <c r="G9" s="44"/>
      <c r="H9" s="44"/>
      <c r="I9" s="44"/>
      <c r="J9" s="44"/>
    </row>
    <row r="10" spans="1:21" x14ac:dyDescent="0.25">
      <c r="A10" s="172" t="s">
        <v>4</v>
      </c>
      <c r="B10" s="174" t="s">
        <v>5</v>
      </c>
      <c r="C10" s="176" t="s">
        <v>6</v>
      </c>
      <c r="D10" s="178" t="s">
        <v>7</v>
      </c>
      <c r="E10" s="180" t="s">
        <v>8</v>
      </c>
      <c r="F10" s="181"/>
      <c r="G10" s="182"/>
      <c r="H10" s="181" t="s">
        <v>9</v>
      </c>
      <c r="I10" s="181"/>
      <c r="J10" s="182"/>
    </row>
    <row r="11" spans="1:21" ht="41.25" thickBot="1" x14ac:dyDescent="0.3">
      <c r="A11" s="173"/>
      <c r="B11" s="175"/>
      <c r="C11" s="177"/>
      <c r="D11" s="179"/>
      <c r="E11" s="8" t="s">
        <v>10</v>
      </c>
      <c r="F11" s="9" t="s">
        <v>11</v>
      </c>
      <c r="G11" s="10" t="s">
        <v>12</v>
      </c>
      <c r="H11" s="11" t="s">
        <v>10</v>
      </c>
      <c r="I11" s="9" t="s">
        <v>11</v>
      </c>
      <c r="J11" s="10" t="s">
        <v>13</v>
      </c>
    </row>
    <row r="12" spans="1:21" ht="18.75" x14ac:dyDescent="0.25">
      <c r="A12" s="12"/>
      <c r="B12" s="13" t="s">
        <v>14</v>
      </c>
      <c r="C12" s="14"/>
      <c r="D12" s="15"/>
      <c r="E12" s="16"/>
      <c r="F12" s="17"/>
      <c r="G12" s="18"/>
      <c r="H12" s="19"/>
      <c r="I12" s="17"/>
      <c r="J12" s="18"/>
    </row>
    <row r="13" spans="1:21" ht="22.5" customHeight="1" x14ac:dyDescent="0.25">
      <c r="A13" s="88"/>
      <c r="B13" s="76" t="s">
        <v>259</v>
      </c>
      <c r="C13" s="77"/>
      <c r="D13" s="78"/>
      <c r="E13" s="112"/>
      <c r="F13" s="80"/>
      <c r="G13" s="89"/>
      <c r="H13" s="79"/>
      <c r="I13" s="80"/>
      <c r="J13" s="89"/>
    </row>
    <row r="14" spans="1:21" s="38" customFormat="1" ht="20.25" customHeight="1" x14ac:dyDescent="0.25">
      <c r="A14" s="90">
        <v>1</v>
      </c>
      <c r="B14" s="139" t="s">
        <v>32</v>
      </c>
      <c r="C14" s="49"/>
      <c r="D14" s="100"/>
      <c r="E14" s="113"/>
      <c r="F14" s="56"/>
      <c r="G14" s="91"/>
      <c r="H14" s="107"/>
      <c r="I14" s="56"/>
      <c r="J14" s="91"/>
      <c r="K14" s="57"/>
      <c r="L14" s="57"/>
      <c r="M14" s="57"/>
      <c r="N14" s="57"/>
      <c r="O14" s="57"/>
      <c r="P14" s="57"/>
      <c r="Q14" s="57"/>
      <c r="R14" s="57"/>
      <c r="S14" s="57"/>
      <c r="T14" s="58"/>
      <c r="U14" s="58"/>
    </row>
    <row r="15" spans="1:21" s="64" customFormat="1" ht="12.75" x14ac:dyDescent="0.2">
      <c r="A15" s="92" t="s">
        <v>26</v>
      </c>
      <c r="B15" s="140" t="s">
        <v>269</v>
      </c>
      <c r="C15" s="60" t="s">
        <v>25</v>
      </c>
      <c r="D15" s="101">
        <v>14.12</v>
      </c>
      <c r="E15" s="114"/>
      <c r="F15" s="61"/>
      <c r="G15" s="93"/>
      <c r="H15" s="108"/>
      <c r="I15" s="61"/>
      <c r="J15" s="93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63"/>
    </row>
    <row r="16" spans="1:21" s="64" customFormat="1" ht="25.5" x14ac:dyDescent="0.2">
      <c r="A16" s="92" t="s">
        <v>27</v>
      </c>
      <c r="B16" s="140" t="s">
        <v>24</v>
      </c>
      <c r="C16" s="60" t="s">
        <v>25</v>
      </c>
      <c r="D16" s="101">
        <f>D15</f>
        <v>14.12</v>
      </c>
      <c r="E16" s="114"/>
      <c r="F16" s="61"/>
      <c r="G16" s="93"/>
      <c r="H16" s="108"/>
      <c r="I16" s="61"/>
      <c r="J16" s="93"/>
      <c r="K16" s="62"/>
      <c r="L16" s="62"/>
      <c r="M16" s="62"/>
      <c r="N16" s="62"/>
      <c r="O16" s="62"/>
      <c r="P16" s="62"/>
      <c r="Q16" s="62"/>
      <c r="R16" s="62"/>
      <c r="S16" s="62"/>
      <c r="T16" s="63"/>
      <c r="U16" s="63"/>
    </row>
    <row r="17" spans="1:21" s="38" customFormat="1" ht="20.25" customHeight="1" x14ac:dyDescent="0.25">
      <c r="A17" s="90" t="s">
        <v>18</v>
      </c>
      <c r="B17" s="141" t="s">
        <v>28</v>
      </c>
      <c r="C17" s="49"/>
      <c r="D17" s="100"/>
      <c r="E17" s="113"/>
      <c r="F17" s="56"/>
      <c r="G17" s="91"/>
      <c r="H17" s="107"/>
      <c r="I17" s="56"/>
      <c r="J17" s="91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58"/>
    </row>
    <row r="18" spans="1:21" s="64" customFormat="1" ht="25.5" x14ac:dyDescent="0.2">
      <c r="A18" s="92" t="s">
        <v>29</v>
      </c>
      <c r="B18" s="140" t="s">
        <v>24</v>
      </c>
      <c r="C18" s="60" t="s">
        <v>25</v>
      </c>
      <c r="D18" s="101">
        <v>13.47</v>
      </c>
      <c r="E18" s="114"/>
      <c r="F18" s="61"/>
      <c r="G18" s="93"/>
      <c r="H18" s="108"/>
      <c r="I18" s="61"/>
      <c r="J18" s="93"/>
      <c r="K18" s="62"/>
      <c r="L18" s="62"/>
      <c r="M18" s="62"/>
      <c r="N18" s="62"/>
      <c r="O18" s="62"/>
      <c r="P18" s="62"/>
      <c r="Q18" s="62"/>
      <c r="R18" s="62"/>
      <c r="S18" s="62"/>
      <c r="T18" s="63"/>
      <c r="U18" s="63"/>
    </row>
    <row r="19" spans="1:21" s="38" customFormat="1" ht="21.75" customHeight="1" x14ac:dyDescent="0.25">
      <c r="A19" s="90" t="s">
        <v>21</v>
      </c>
      <c r="B19" s="141" t="s">
        <v>33</v>
      </c>
      <c r="C19" s="49"/>
      <c r="D19" s="100"/>
      <c r="E19" s="113"/>
      <c r="F19" s="56"/>
      <c r="G19" s="91"/>
      <c r="H19" s="107"/>
      <c r="I19" s="56"/>
      <c r="J19" s="91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58"/>
    </row>
    <row r="20" spans="1:21" s="64" customFormat="1" ht="12.75" x14ac:dyDescent="0.2">
      <c r="A20" s="92" t="s">
        <v>34</v>
      </c>
      <c r="B20" s="140" t="s">
        <v>270</v>
      </c>
      <c r="C20" s="60" t="s">
        <v>25</v>
      </c>
      <c r="D20" s="101">
        <v>94.05</v>
      </c>
      <c r="E20" s="114"/>
      <c r="F20" s="61"/>
      <c r="G20" s="93"/>
      <c r="H20" s="108"/>
      <c r="I20" s="61"/>
      <c r="J20" s="93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63"/>
    </row>
    <row r="21" spans="1:21" s="64" customFormat="1" ht="25.5" x14ac:dyDescent="0.2">
      <c r="A21" s="92" t="s">
        <v>36</v>
      </c>
      <c r="B21" s="140" t="s">
        <v>35</v>
      </c>
      <c r="C21" s="60" t="s">
        <v>25</v>
      </c>
      <c r="D21" s="101">
        <f>D20</f>
        <v>94.05</v>
      </c>
      <c r="E21" s="114"/>
      <c r="F21" s="61"/>
      <c r="G21" s="93"/>
      <c r="H21" s="108"/>
      <c r="I21" s="61"/>
      <c r="J21" s="93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63"/>
    </row>
    <row r="22" spans="1:21" s="38" customFormat="1" ht="19.5" customHeight="1" x14ac:dyDescent="0.25">
      <c r="A22" s="90" t="s">
        <v>37</v>
      </c>
      <c r="B22" s="141" t="s">
        <v>38</v>
      </c>
      <c r="C22" s="49"/>
      <c r="D22" s="100"/>
      <c r="E22" s="113"/>
      <c r="F22" s="56"/>
      <c r="G22" s="91"/>
      <c r="H22" s="107"/>
      <c r="I22" s="56"/>
      <c r="J22" s="91"/>
      <c r="K22" s="57"/>
      <c r="L22" s="57"/>
      <c r="M22" s="57"/>
      <c r="N22" s="57"/>
      <c r="O22" s="57"/>
      <c r="P22" s="57"/>
      <c r="Q22" s="57"/>
      <c r="R22" s="57"/>
      <c r="S22" s="57"/>
      <c r="T22" s="58"/>
      <c r="U22" s="58"/>
    </row>
    <row r="23" spans="1:21" s="64" customFormat="1" ht="25.5" x14ac:dyDescent="0.2">
      <c r="A23" s="92" t="s">
        <v>39</v>
      </c>
      <c r="B23" s="140" t="s">
        <v>271</v>
      </c>
      <c r="C23" s="60" t="s">
        <v>25</v>
      </c>
      <c r="D23" s="101">
        <v>31.33</v>
      </c>
      <c r="E23" s="114"/>
      <c r="F23" s="61"/>
      <c r="G23" s="93"/>
      <c r="H23" s="108"/>
      <c r="I23" s="61"/>
      <c r="J23" s="93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63"/>
    </row>
    <row r="24" spans="1:21" s="64" customFormat="1" ht="25.5" x14ac:dyDescent="0.2">
      <c r="A24" s="92" t="s">
        <v>40</v>
      </c>
      <c r="B24" s="140" t="s">
        <v>35</v>
      </c>
      <c r="C24" s="60" t="s">
        <v>25</v>
      </c>
      <c r="D24" s="101">
        <f>D23</f>
        <v>31.33</v>
      </c>
      <c r="E24" s="114"/>
      <c r="F24" s="61"/>
      <c r="G24" s="93"/>
      <c r="H24" s="108"/>
      <c r="I24" s="61"/>
      <c r="J24" s="93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3"/>
    </row>
    <row r="25" spans="1:21" s="38" customFormat="1" ht="24" customHeight="1" x14ac:dyDescent="0.25">
      <c r="A25" s="90" t="s">
        <v>41</v>
      </c>
      <c r="B25" s="141" t="s">
        <v>42</v>
      </c>
      <c r="C25" s="49"/>
      <c r="D25" s="100"/>
      <c r="E25" s="113"/>
      <c r="F25" s="56"/>
      <c r="G25" s="91"/>
      <c r="H25" s="107"/>
      <c r="I25" s="56"/>
      <c r="J25" s="91"/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58"/>
    </row>
    <row r="26" spans="1:21" s="64" customFormat="1" ht="12.75" x14ac:dyDescent="0.2">
      <c r="A26" s="92" t="s">
        <v>43</v>
      </c>
      <c r="B26" s="140" t="s">
        <v>270</v>
      </c>
      <c r="C26" s="60" t="s">
        <v>25</v>
      </c>
      <c r="D26" s="101">
        <v>12.73</v>
      </c>
      <c r="E26" s="114"/>
      <c r="F26" s="61"/>
      <c r="G26" s="93"/>
      <c r="H26" s="108"/>
      <c r="I26" s="61"/>
      <c r="J26" s="93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63"/>
    </row>
    <row r="27" spans="1:21" s="64" customFormat="1" ht="25.5" x14ac:dyDescent="0.2">
      <c r="A27" s="92" t="s">
        <v>44</v>
      </c>
      <c r="B27" s="140" t="s">
        <v>24</v>
      </c>
      <c r="C27" s="60" t="s">
        <v>25</v>
      </c>
      <c r="D27" s="101">
        <f>D26</f>
        <v>12.73</v>
      </c>
      <c r="E27" s="114"/>
      <c r="F27" s="61"/>
      <c r="G27" s="93"/>
      <c r="H27" s="108"/>
      <c r="I27" s="61"/>
      <c r="J27" s="93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3"/>
    </row>
    <row r="28" spans="1:21" s="38" customFormat="1" ht="36" customHeight="1" x14ac:dyDescent="0.25">
      <c r="A28" s="90" t="s">
        <v>45</v>
      </c>
      <c r="B28" s="141" t="s">
        <v>46</v>
      </c>
      <c r="C28" s="49"/>
      <c r="D28" s="100"/>
      <c r="E28" s="113"/>
      <c r="F28" s="56"/>
      <c r="G28" s="91"/>
      <c r="H28" s="107"/>
      <c r="I28" s="56"/>
      <c r="J28" s="91"/>
      <c r="K28" s="57"/>
      <c r="L28" s="57"/>
      <c r="M28" s="57"/>
      <c r="N28" s="57"/>
      <c r="O28" s="57"/>
      <c r="P28" s="57"/>
      <c r="Q28" s="57"/>
      <c r="R28" s="57"/>
      <c r="S28" s="57"/>
      <c r="T28" s="58"/>
      <c r="U28" s="58"/>
    </row>
    <row r="29" spans="1:21" s="64" customFormat="1" ht="12.75" x14ac:dyDescent="0.2">
      <c r="A29" s="92" t="s">
        <v>47</v>
      </c>
      <c r="B29" s="140" t="s">
        <v>272</v>
      </c>
      <c r="C29" s="60" t="s">
        <v>25</v>
      </c>
      <c r="D29" s="101">
        <v>57.66</v>
      </c>
      <c r="E29" s="114"/>
      <c r="F29" s="61"/>
      <c r="G29" s="93"/>
      <c r="H29" s="108"/>
      <c r="I29" s="61"/>
      <c r="J29" s="93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63"/>
    </row>
    <row r="30" spans="1:21" s="64" customFormat="1" ht="15.75" customHeight="1" x14ac:dyDescent="0.2">
      <c r="A30" s="92" t="s">
        <v>48</v>
      </c>
      <c r="B30" s="140" t="s">
        <v>55</v>
      </c>
      <c r="C30" s="60" t="s">
        <v>23</v>
      </c>
      <c r="D30" s="101">
        <v>73.540000000000006</v>
      </c>
      <c r="E30" s="114"/>
      <c r="F30" s="61"/>
      <c r="G30" s="93"/>
      <c r="H30" s="108"/>
      <c r="I30" s="61"/>
      <c r="J30" s="93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63"/>
    </row>
    <row r="31" spans="1:21" s="38" customFormat="1" ht="19.5" customHeight="1" x14ac:dyDescent="0.25">
      <c r="A31" s="90" t="s">
        <v>49</v>
      </c>
      <c r="B31" s="141" t="s">
        <v>50</v>
      </c>
      <c r="C31" s="49"/>
      <c r="D31" s="100"/>
      <c r="E31" s="113"/>
      <c r="F31" s="56"/>
      <c r="G31" s="91"/>
      <c r="H31" s="107"/>
      <c r="I31" s="56"/>
      <c r="J31" s="91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58"/>
    </row>
    <row r="32" spans="1:21" s="64" customFormat="1" ht="25.5" x14ac:dyDescent="0.2">
      <c r="A32" s="92" t="s">
        <v>52</v>
      </c>
      <c r="B32" s="140" t="s">
        <v>273</v>
      </c>
      <c r="C32" s="60" t="s">
        <v>25</v>
      </c>
      <c r="D32" s="101">
        <v>102.59</v>
      </c>
      <c r="E32" s="114"/>
      <c r="F32" s="61"/>
      <c r="G32" s="93"/>
      <c r="H32" s="108"/>
      <c r="I32" s="61"/>
      <c r="J32" s="93"/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63"/>
    </row>
    <row r="33" spans="1:21" s="64" customFormat="1" ht="25.5" x14ac:dyDescent="0.2">
      <c r="A33" s="92" t="s">
        <v>53</v>
      </c>
      <c r="B33" s="140" t="s">
        <v>274</v>
      </c>
      <c r="C33" s="60" t="s">
        <v>25</v>
      </c>
      <c r="D33" s="101">
        <f>D32</f>
        <v>102.59</v>
      </c>
      <c r="E33" s="114"/>
      <c r="F33" s="61"/>
      <c r="G33" s="93"/>
      <c r="H33" s="108"/>
      <c r="I33" s="61"/>
      <c r="J33" s="93"/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63"/>
    </row>
    <row r="34" spans="1:21" s="64" customFormat="1" ht="17.25" customHeight="1" x14ac:dyDescent="0.2">
      <c r="A34" s="92" t="s">
        <v>54</v>
      </c>
      <c r="B34" s="140" t="s">
        <v>51</v>
      </c>
      <c r="C34" s="60" t="s">
        <v>25</v>
      </c>
      <c r="D34" s="101">
        <f>D32</f>
        <v>102.59</v>
      </c>
      <c r="E34" s="114"/>
      <c r="F34" s="61"/>
      <c r="G34" s="93"/>
      <c r="H34" s="108"/>
      <c r="I34" s="61"/>
      <c r="J34" s="93"/>
      <c r="K34" s="62"/>
      <c r="L34" s="62"/>
      <c r="M34" s="62"/>
      <c r="N34" s="62"/>
      <c r="O34" s="62"/>
      <c r="P34" s="62"/>
      <c r="Q34" s="62"/>
      <c r="R34" s="62"/>
      <c r="S34" s="62"/>
      <c r="T34" s="63"/>
      <c r="U34" s="63"/>
    </row>
    <row r="35" spans="1:21" s="68" customFormat="1" ht="18" customHeight="1" x14ac:dyDescent="0.2">
      <c r="A35" s="92" t="s">
        <v>56</v>
      </c>
      <c r="B35" s="140" t="s">
        <v>55</v>
      </c>
      <c r="C35" s="60" t="s">
        <v>23</v>
      </c>
      <c r="D35" s="102">
        <v>102.3</v>
      </c>
      <c r="E35" s="115"/>
      <c r="F35" s="65"/>
      <c r="G35" s="94"/>
      <c r="H35" s="109"/>
      <c r="I35" s="65"/>
      <c r="J35" s="94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67"/>
    </row>
    <row r="36" spans="1:21" s="38" customFormat="1" ht="19.5" customHeight="1" x14ac:dyDescent="0.25">
      <c r="A36" s="90" t="s">
        <v>57</v>
      </c>
      <c r="B36" s="141" t="s">
        <v>58</v>
      </c>
      <c r="C36" s="49"/>
      <c r="D36" s="100"/>
      <c r="E36" s="113"/>
      <c r="F36" s="56"/>
      <c r="G36" s="91"/>
      <c r="H36" s="107"/>
      <c r="I36" s="56"/>
      <c r="J36" s="91"/>
      <c r="K36" s="57"/>
      <c r="L36" s="57"/>
      <c r="M36" s="57"/>
      <c r="N36" s="57"/>
      <c r="O36" s="57"/>
      <c r="P36" s="57"/>
      <c r="Q36" s="57"/>
      <c r="R36" s="57"/>
      <c r="S36" s="57"/>
      <c r="T36" s="58"/>
      <c r="U36" s="58"/>
    </row>
    <row r="37" spans="1:21" s="64" customFormat="1" ht="25.5" x14ac:dyDescent="0.2">
      <c r="A37" s="92" t="s">
        <v>59</v>
      </c>
      <c r="B37" s="140" t="s">
        <v>275</v>
      </c>
      <c r="C37" s="60" t="s">
        <v>25</v>
      </c>
      <c r="D37" s="101">
        <v>1.58</v>
      </c>
      <c r="E37" s="114"/>
      <c r="F37" s="61"/>
      <c r="G37" s="93"/>
      <c r="H37" s="108"/>
      <c r="I37" s="61"/>
      <c r="J37" s="93"/>
      <c r="K37" s="62"/>
      <c r="L37" s="62"/>
      <c r="M37" s="62"/>
      <c r="N37" s="62"/>
      <c r="O37" s="62"/>
      <c r="P37" s="62"/>
      <c r="Q37" s="62"/>
      <c r="R37" s="62"/>
      <c r="S37" s="62"/>
      <c r="T37" s="63"/>
      <c r="U37" s="63"/>
    </row>
    <row r="38" spans="1:21" s="64" customFormat="1" ht="25.5" x14ac:dyDescent="0.2">
      <c r="A38" s="92" t="s">
        <v>60</v>
      </c>
      <c r="B38" s="140" t="s">
        <v>35</v>
      </c>
      <c r="C38" s="60" t="s">
        <v>25</v>
      </c>
      <c r="D38" s="101">
        <f>D37</f>
        <v>1.58</v>
      </c>
      <c r="E38" s="114"/>
      <c r="F38" s="61"/>
      <c r="G38" s="93"/>
      <c r="H38" s="108"/>
      <c r="I38" s="61"/>
      <c r="J38" s="93"/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63"/>
    </row>
    <row r="39" spans="1:21" s="38" customFormat="1" ht="19.5" customHeight="1" x14ac:dyDescent="0.25">
      <c r="A39" s="90" t="s">
        <v>61</v>
      </c>
      <c r="B39" s="141" t="s">
        <v>62</v>
      </c>
      <c r="C39" s="49"/>
      <c r="D39" s="100"/>
      <c r="E39" s="113"/>
      <c r="F39" s="56"/>
      <c r="G39" s="91"/>
      <c r="H39" s="107"/>
      <c r="I39" s="56"/>
      <c r="J39" s="91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58"/>
    </row>
    <row r="40" spans="1:21" s="64" customFormat="1" ht="25.5" x14ac:dyDescent="0.2">
      <c r="A40" s="92" t="s">
        <v>63</v>
      </c>
      <c r="B40" s="140" t="s">
        <v>276</v>
      </c>
      <c r="C40" s="60" t="s">
        <v>25</v>
      </c>
      <c r="D40" s="101">
        <v>1.44</v>
      </c>
      <c r="E40" s="114"/>
      <c r="F40" s="61"/>
      <c r="G40" s="93"/>
      <c r="H40" s="108"/>
      <c r="I40" s="61"/>
      <c r="J40" s="93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63"/>
    </row>
    <row r="41" spans="1:21" s="64" customFormat="1" ht="25.5" x14ac:dyDescent="0.2">
      <c r="A41" s="92" t="s">
        <v>64</v>
      </c>
      <c r="B41" s="140" t="s">
        <v>35</v>
      </c>
      <c r="C41" s="60" t="s">
        <v>25</v>
      </c>
      <c r="D41" s="101">
        <f>D40</f>
        <v>1.44</v>
      </c>
      <c r="E41" s="114"/>
      <c r="F41" s="61"/>
      <c r="G41" s="93"/>
      <c r="H41" s="108"/>
      <c r="I41" s="61"/>
      <c r="J41" s="93"/>
      <c r="K41" s="62"/>
      <c r="L41" s="62"/>
      <c r="M41" s="62"/>
      <c r="N41" s="62"/>
      <c r="O41" s="62"/>
      <c r="P41" s="62"/>
      <c r="Q41" s="62"/>
      <c r="R41" s="62"/>
      <c r="S41" s="62"/>
      <c r="T41" s="63"/>
      <c r="U41" s="63"/>
    </row>
    <row r="42" spans="1:21" s="38" customFormat="1" ht="19.5" customHeight="1" x14ac:dyDescent="0.25">
      <c r="A42" s="90" t="s">
        <v>65</v>
      </c>
      <c r="B42" s="141" t="s">
        <v>66</v>
      </c>
      <c r="C42" s="49"/>
      <c r="D42" s="100"/>
      <c r="E42" s="113"/>
      <c r="F42" s="56"/>
      <c r="G42" s="91"/>
      <c r="H42" s="107"/>
      <c r="I42" s="56"/>
      <c r="J42" s="91"/>
      <c r="K42" s="57"/>
      <c r="L42" s="57"/>
      <c r="M42" s="57"/>
      <c r="N42" s="57"/>
      <c r="O42" s="57"/>
      <c r="P42" s="57"/>
      <c r="Q42" s="57"/>
      <c r="R42" s="57"/>
      <c r="S42" s="57"/>
      <c r="T42" s="58"/>
      <c r="U42" s="58"/>
    </row>
    <row r="43" spans="1:21" s="64" customFormat="1" ht="25.5" x14ac:dyDescent="0.2">
      <c r="A43" s="92" t="s">
        <v>67</v>
      </c>
      <c r="B43" s="140" t="s">
        <v>277</v>
      </c>
      <c r="C43" s="60" t="s">
        <v>25</v>
      </c>
      <c r="D43" s="101">
        <v>4.01</v>
      </c>
      <c r="E43" s="114"/>
      <c r="F43" s="61"/>
      <c r="G43" s="93"/>
      <c r="H43" s="108"/>
      <c r="I43" s="61"/>
      <c r="J43" s="93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63"/>
    </row>
    <row r="44" spans="1:21" s="64" customFormat="1" ht="25.5" x14ac:dyDescent="0.2">
      <c r="A44" s="92" t="s">
        <v>68</v>
      </c>
      <c r="B44" s="140" t="s">
        <v>276</v>
      </c>
      <c r="C44" s="60" t="s">
        <v>25</v>
      </c>
      <c r="D44" s="101">
        <f>D43</f>
        <v>4.01</v>
      </c>
      <c r="E44" s="114"/>
      <c r="F44" s="61"/>
      <c r="G44" s="93"/>
      <c r="H44" s="108"/>
      <c r="I44" s="61"/>
      <c r="J44" s="93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63"/>
    </row>
    <row r="45" spans="1:21" s="64" customFormat="1" ht="25.5" x14ac:dyDescent="0.2">
      <c r="A45" s="92" t="s">
        <v>69</v>
      </c>
      <c r="B45" s="140" t="s">
        <v>35</v>
      </c>
      <c r="C45" s="60" t="s">
        <v>25</v>
      </c>
      <c r="D45" s="101">
        <f>D43</f>
        <v>4.01</v>
      </c>
      <c r="E45" s="114"/>
      <c r="F45" s="61"/>
      <c r="G45" s="93"/>
      <c r="H45" s="108"/>
      <c r="I45" s="61"/>
      <c r="J45" s="93"/>
      <c r="K45" s="62"/>
      <c r="L45" s="62"/>
      <c r="M45" s="62"/>
      <c r="N45" s="62"/>
      <c r="O45" s="62"/>
      <c r="P45" s="62"/>
      <c r="Q45" s="62"/>
      <c r="R45" s="62"/>
      <c r="S45" s="62"/>
      <c r="T45" s="63"/>
      <c r="U45" s="63"/>
    </row>
    <row r="46" spans="1:21" s="64" customFormat="1" ht="24" customHeight="1" x14ac:dyDescent="0.2">
      <c r="A46" s="95"/>
      <c r="B46" s="76" t="s">
        <v>260</v>
      </c>
      <c r="C46" s="81"/>
      <c r="D46" s="103"/>
      <c r="E46" s="116"/>
      <c r="F46" s="82"/>
      <c r="G46" s="96"/>
      <c r="H46" s="110"/>
      <c r="I46" s="82"/>
      <c r="J46" s="96"/>
      <c r="K46" s="62"/>
      <c r="L46" s="62"/>
      <c r="M46" s="62"/>
      <c r="N46" s="62"/>
      <c r="O46" s="62"/>
      <c r="P46" s="62"/>
      <c r="Q46" s="62"/>
      <c r="R46" s="62"/>
      <c r="S46" s="62"/>
      <c r="T46" s="63"/>
      <c r="U46" s="63"/>
    </row>
    <row r="47" spans="1:21" s="38" customFormat="1" ht="38.25" customHeight="1" x14ac:dyDescent="0.25">
      <c r="A47" s="90" t="s">
        <v>70</v>
      </c>
      <c r="B47" s="141" t="s">
        <v>71</v>
      </c>
      <c r="C47" s="49"/>
      <c r="D47" s="100"/>
      <c r="E47" s="113"/>
      <c r="F47" s="56"/>
      <c r="G47" s="91"/>
      <c r="H47" s="107"/>
      <c r="I47" s="56"/>
      <c r="J47" s="91"/>
      <c r="K47" s="57"/>
      <c r="L47" s="57"/>
      <c r="M47" s="57"/>
      <c r="N47" s="57"/>
      <c r="O47" s="57"/>
      <c r="P47" s="57"/>
      <c r="Q47" s="57"/>
      <c r="R47" s="57"/>
      <c r="S47" s="57"/>
      <c r="T47" s="58"/>
      <c r="U47" s="58"/>
    </row>
    <row r="48" spans="1:21" s="64" customFormat="1" ht="25.5" x14ac:dyDescent="0.2">
      <c r="A48" s="92" t="s">
        <v>72</v>
      </c>
      <c r="B48" s="140" t="s">
        <v>278</v>
      </c>
      <c r="C48" s="60" t="s">
        <v>25</v>
      </c>
      <c r="D48" s="101">
        <v>194.51</v>
      </c>
      <c r="E48" s="114"/>
      <c r="F48" s="61"/>
      <c r="G48" s="93"/>
      <c r="H48" s="108"/>
      <c r="I48" s="61"/>
      <c r="J48" s="93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3"/>
    </row>
    <row r="49" spans="1:21" s="64" customFormat="1" ht="15.75" customHeight="1" x14ac:dyDescent="0.2">
      <c r="A49" s="92" t="s">
        <v>73</v>
      </c>
      <c r="B49" s="140" t="s">
        <v>77</v>
      </c>
      <c r="C49" s="60" t="s">
        <v>25</v>
      </c>
      <c r="D49" s="101">
        <f>D48</f>
        <v>194.51</v>
      </c>
      <c r="E49" s="114"/>
      <c r="F49" s="61"/>
      <c r="G49" s="93"/>
      <c r="H49" s="108"/>
      <c r="I49" s="61"/>
      <c r="J49" s="93"/>
      <c r="K49" s="62"/>
      <c r="L49" s="62"/>
      <c r="M49" s="62"/>
      <c r="N49" s="62"/>
      <c r="O49" s="62"/>
      <c r="P49" s="62"/>
      <c r="Q49" s="62"/>
      <c r="R49" s="62"/>
      <c r="S49" s="62"/>
      <c r="T49" s="63"/>
      <c r="U49" s="63"/>
    </row>
    <row r="50" spans="1:21" s="64" customFormat="1" ht="25.5" x14ac:dyDescent="0.2">
      <c r="A50" s="92" t="s">
        <v>74</v>
      </c>
      <c r="B50" s="140" t="s">
        <v>279</v>
      </c>
      <c r="C50" s="60" t="s">
        <v>25</v>
      </c>
      <c r="D50" s="101">
        <f>D48</f>
        <v>194.51</v>
      </c>
      <c r="E50" s="114"/>
      <c r="F50" s="61"/>
      <c r="G50" s="93"/>
      <c r="H50" s="108"/>
      <c r="I50" s="61"/>
      <c r="J50" s="93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63"/>
    </row>
    <row r="51" spans="1:21" s="38" customFormat="1" ht="26.25" customHeight="1" x14ac:dyDescent="0.25">
      <c r="A51" s="90" t="s">
        <v>75</v>
      </c>
      <c r="B51" s="141" t="s">
        <v>76</v>
      </c>
      <c r="C51" s="49"/>
      <c r="D51" s="100"/>
      <c r="E51" s="113"/>
      <c r="F51" s="56"/>
      <c r="G51" s="91"/>
      <c r="H51" s="107"/>
      <c r="I51" s="56"/>
      <c r="J51" s="91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58"/>
    </row>
    <row r="52" spans="1:21" s="64" customFormat="1" ht="25.5" x14ac:dyDescent="0.2">
      <c r="A52" s="92" t="s">
        <v>78</v>
      </c>
      <c r="B52" s="140" t="s">
        <v>278</v>
      </c>
      <c r="C52" s="60" t="s">
        <v>25</v>
      </c>
      <c r="D52" s="101">
        <v>465.27</v>
      </c>
      <c r="E52" s="114"/>
      <c r="F52" s="61"/>
      <c r="G52" s="93"/>
      <c r="H52" s="108"/>
      <c r="I52" s="61"/>
      <c r="J52" s="93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3"/>
    </row>
    <row r="53" spans="1:21" s="64" customFormat="1" ht="12.75" x14ac:dyDescent="0.2">
      <c r="A53" s="92" t="s">
        <v>79</v>
      </c>
      <c r="B53" s="140" t="s">
        <v>77</v>
      </c>
      <c r="C53" s="60" t="s">
        <v>25</v>
      </c>
      <c r="D53" s="101">
        <f>D52</f>
        <v>465.27</v>
      </c>
      <c r="E53" s="114"/>
      <c r="F53" s="61"/>
      <c r="G53" s="93"/>
      <c r="H53" s="108"/>
      <c r="I53" s="61"/>
      <c r="J53" s="93"/>
      <c r="K53" s="62"/>
      <c r="L53" s="62"/>
      <c r="M53" s="62"/>
      <c r="N53" s="62"/>
      <c r="O53" s="62"/>
      <c r="P53" s="62"/>
      <c r="Q53" s="62"/>
      <c r="R53" s="62"/>
      <c r="S53" s="62"/>
      <c r="T53" s="63"/>
      <c r="U53" s="63"/>
    </row>
    <row r="54" spans="1:21" s="64" customFormat="1" ht="25.5" x14ac:dyDescent="0.2">
      <c r="A54" s="92" t="s">
        <v>80</v>
      </c>
      <c r="B54" s="140" t="s">
        <v>279</v>
      </c>
      <c r="C54" s="60" t="s">
        <v>25</v>
      </c>
      <c r="D54" s="101">
        <f>D52</f>
        <v>465.27</v>
      </c>
      <c r="E54" s="114"/>
      <c r="F54" s="61"/>
      <c r="G54" s="93"/>
      <c r="H54" s="108"/>
      <c r="I54" s="61"/>
      <c r="J54" s="93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63"/>
    </row>
    <row r="55" spans="1:21" s="38" customFormat="1" ht="26.25" customHeight="1" x14ac:dyDescent="0.25">
      <c r="A55" s="90" t="s">
        <v>81</v>
      </c>
      <c r="B55" s="141" t="s">
        <v>82</v>
      </c>
      <c r="C55" s="49"/>
      <c r="D55" s="100"/>
      <c r="E55" s="113"/>
      <c r="F55" s="56"/>
      <c r="G55" s="91"/>
      <c r="H55" s="107"/>
      <c r="I55" s="56"/>
      <c r="J55" s="91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58"/>
    </row>
    <row r="56" spans="1:21" s="64" customFormat="1" ht="26.25" x14ac:dyDescent="0.2">
      <c r="A56" s="92" t="s">
        <v>84</v>
      </c>
      <c r="B56" s="140" t="s">
        <v>83</v>
      </c>
      <c r="C56" s="69" t="s">
        <v>246</v>
      </c>
      <c r="D56" s="104">
        <f>49.6+31.49</f>
        <v>81.09</v>
      </c>
      <c r="E56" s="114"/>
      <c r="F56" s="61"/>
      <c r="G56" s="93"/>
      <c r="H56" s="108"/>
      <c r="I56" s="61"/>
      <c r="J56" s="93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63"/>
    </row>
    <row r="57" spans="1:21" s="64" customFormat="1" ht="25.5" x14ac:dyDescent="0.2">
      <c r="A57" s="92" t="s">
        <v>85</v>
      </c>
      <c r="B57" s="140" t="s">
        <v>278</v>
      </c>
      <c r="C57" s="60" t="s">
        <v>25</v>
      </c>
      <c r="D57" s="101">
        <v>49.6</v>
      </c>
      <c r="E57" s="114"/>
      <c r="F57" s="61"/>
      <c r="G57" s="93"/>
      <c r="H57" s="108"/>
      <c r="I57" s="61"/>
      <c r="J57" s="93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3"/>
    </row>
    <row r="58" spans="1:21" s="64" customFormat="1" ht="12.75" x14ac:dyDescent="0.2">
      <c r="A58" s="92" t="s">
        <v>86</v>
      </c>
      <c r="B58" s="140" t="s">
        <v>77</v>
      </c>
      <c r="C58" s="60" t="s">
        <v>25</v>
      </c>
      <c r="D58" s="101">
        <f>D57</f>
        <v>49.6</v>
      </c>
      <c r="E58" s="114"/>
      <c r="F58" s="61"/>
      <c r="G58" s="93"/>
      <c r="H58" s="108"/>
      <c r="I58" s="61"/>
      <c r="J58" s="93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3"/>
    </row>
    <row r="59" spans="1:21" s="64" customFormat="1" ht="25.5" x14ac:dyDescent="0.2">
      <c r="A59" s="92" t="s">
        <v>87</v>
      </c>
      <c r="B59" s="140" t="s">
        <v>280</v>
      </c>
      <c r="C59" s="60" t="s">
        <v>25</v>
      </c>
      <c r="D59" s="101">
        <f>D57</f>
        <v>49.6</v>
      </c>
      <c r="E59" s="114"/>
      <c r="F59" s="61"/>
      <c r="G59" s="93"/>
      <c r="H59" s="108"/>
      <c r="I59" s="61"/>
      <c r="J59" s="93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3"/>
    </row>
    <row r="60" spans="1:21" s="38" customFormat="1" ht="26.25" customHeight="1" x14ac:dyDescent="0.25">
      <c r="A60" s="90" t="s">
        <v>88</v>
      </c>
      <c r="B60" s="141" t="s">
        <v>89</v>
      </c>
      <c r="C60" s="49"/>
      <c r="D60" s="100"/>
      <c r="E60" s="113"/>
      <c r="F60" s="56"/>
      <c r="G60" s="91"/>
      <c r="H60" s="107"/>
      <c r="I60" s="56"/>
      <c r="J60" s="91"/>
      <c r="K60" s="57"/>
      <c r="L60" s="57"/>
      <c r="M60" s="57"/>
      <c r="N60" s="57"/>
      <c r="O60" s="57"/>
      <c r="P60" s="57"/>
      <c r="Q60" s="57"/>
      <c r="R60" s="57"/>
      <c r="S60" s="57"/>
      <c r="T60" s="58"/>
      <c r="U60" s="58"/>
    </row>
    <row r="61" spans="1:21" s="64" customFormat="1" ht="25.5" x14ac:dyDescent="0.2">
      <c r="A61" s="92" t="s">
        <v>90</v>
      </c>
      <c r="B61" s="140" t="s">
        <v>278</v>
      </c>
      <c r="C61" s="60" t="s">
        <v>25</v>
      </c>
      <c r="D61" s="101">
        <v>21.86</v>
      </c>
      <c r="E61" s="114"/>
      <c r="F61" s="61"/>
      <c r="G61" s="93"/>
      <c r="H61" s="108"/>
      <c r="I61" s="61"/>
      <c r="J61" s="93"/>
      <c r="K61" s="62"/>
      <c r="L61" s="62"/>
      <c r="M61" s="62"/>
      <c r="N61" s="62"/>
      <c r="O61" s="62"/>
      <c r="P61" s="62"/>
      <c r="Q61" s="62"/>
      <c r="R61" s="62"/>
      <c r="S61" s="62"/>
      <c r="T61" s="63"/>
      <c r="U61" s="63"/>
    </row>
    <row r="62" spans="1:21" s="64" customFormat="1" ht="12.75" x14ac:dyDescent="0.2">
      <c r="A62" s="92" t="s">
        <v>91</v>
      </c>
      <c r="B62" s="140" t="s">
        <v>77</v>
      </c>
      <c r="C62" s="60" t="s">
        <v>25</v>
      </c>
      <c r="D62" s="101">
        <f>D61</f>
        <v>21.86</v>
      </c>
      <c r="E62" s="114"/>
      <c r="F62" s="61"/>
      <c r="G62" s="93"/>
      <c r="H62" s="108"/>
      <c r="I62" s="61"/>
      <c r="J62" s="93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63"/>
    </row>
    <row r="63" spans="1:21" s="64" customFormat="1" ht="25.5" x14ac:dyDescent="0.2">
      <c r="A63" s="92" t="s">
        <v>92</v>
      </c>
      <c r="B63" s="140" t="s">
        <v>281</v>
      </c>
      <c r="C63" s="60" t="s">
        <v>25</v>
      </c>
      <c r="D63" s="101">
        <f>D61</f>
        <v>21.86</v>
      </c>
      <c r="E63" s="114"/>
      <c r="F63" s="61"/>
      <c r="G63" s="93"/>
      <c r="H63" s="108"/>
      <c r="I63" s="61"/>
      <c r="J63" s="93"/>
      <c r="K63" s="62"/>
      <c r="L63" s="62"/>
      <c r="M63" s="62"/>
      <c r="N63" s="62"/>
      <c r="O63" s="62"/>
      <c r="P63" s="62"/>
      <c r="Q63" s="62"/>
      <c r="R63" s="62"/>
      <c r="S63" s="62"/>
      <c r="T63" s="63"/>
      <c r="U63" s="63"/>
    </row>
    <row r="64" spans="1:21" s="64" customFormat="1" ht="25.5" x14ac:dyDescent="0.2">
      <c r="A64" s="92" t="s">
        <v>93</v>
      </c>
      <c r="B64" s="140" t="s">
        <v>24</v>
      </c>
      <c r="C64" s="60" t="s">
        <v>25</v>
      </c>
      <c r="D64" s="101">
        <f>D61</f>
        <v>21.86</v>
      </c>
      <c r="E64" s="114"/>
      <c r="F64" s="61"/>
      <c r="G64" s="93"/>
      <c r="H64" s="108"/>
      <c r="I64" s="61"/>
      <c r="J64" s="93"/>
      <c r="K64" s="62"/>
      <c r="L64" s="62"/>
      <c r="M64" s="62"/>
      <c r="N64" s="62"/>
      <c r="O64" s="62"/>
      <c r="P64" s="62"/>
      <c r="Q64" s="62"/>
      <c r="R64" s="62"/>
      <c r="S64" s="62"/>
      <c r="T64" s="63"/>
      <c r="U64" s="63"/>
    </row>
    <row r="65" spans="1:21" s="38" customFormat="1" ht="26.25" customHeight="1" x14ac:dyDescent="0.25">
      <c r="A65" s="90" t="s">
        <v>94</v>
      </c>
      <c r="B65" s="141" t="s">
        <v>95</v>
      </c>
      <c r="C65" s="49"/>
      <c r="D65" s="100"/>
      <c r="E65" s="113"/>
      <c r="F65" s="56"/>
      <c r="G65" s="91"/>
      <c r="H65" s="107"/>
      <c r="I65" s="56"/>
      <c r="J65" s="91"/>
      <c r="K65" s="57"/>
      <c r="L65" s="57"/>
      <c r="M65" s="57"/>
      <c r="N65" s="57"/>
      <c r="O65" s="57"/>
      <c r="P65" s="57"/>
      <c r="Q65" s="57"/>
      <c r="R65" s="57"/>
      <c r="S65" s="57"/>
      <c r="T65" s="58"/>
      <c r="U65" s="58"/>
    </row>
    <row r="66" spans="1:21" s="68" customFormat="1" ht="26.25" x14ac:dyDescent="0.2">
      <c r="A66" s="97" t="s">
        <v>96</v>
      </c>
      <c r="B66" s="140" t="s">
        <v>83</v>
      </c>
      <c r="C66" s="69" t="s">
        <v>246</v>
      </c>
      <c r="D66" s="105">
        <f>37.69+25.39</f>
        <v>63.08</v>
      </c>
      <c r="E66" s="115"/>
      <c r="F66" s="65"/>
      <c r="G66" s="94"/>
      <c r="H66" s="109"/>
      <c r="I66" s="65"/>
      <c r="J66" s="94"/>
      <c r="K66" s="66"/>
      <c r="L66" s="66"/>
      <c r="M66" s="66"/>
      <c r="N66" s="66"/>
      <c r="O66" s="66"/>
      <c r="P66" s="66"/>
      <c r="Q66" s="66"/>
      <c r="R66" s="66"/>
      <c r="S66" s="66"/>
      <c r="T66" s="67"/>
      <c r="U66" s="67"/>
    </row>
    <row r="67" spans="1:21" s="68" customFormat="1" ht="25.5" x14ac:dyDescent="0.2">
      <c r="A67" s="97" t="s">
        <v>97</v>
      </c>
      <c r="B67" s="140" t="s">
        <v>278</v>
      </c>
      <c r="C67" s="60" t="s">
        <v>25</v>
      </c>
      <c r="D67" s="102">
        <v>37.69</v>
      </c>
      <c r="E67" s="115"/>
      <c r="F67" s="65"/>
      <c r="G67" s="94"/>
      <c r="H67" s="109"/>
      <c r="I67" s="65"/>
      <c r="J67" s="94"/>
      <c r="K67" s="66"/>
      <c r="L67" s="66"/>
      <c r="M67" s="66"/>
      <c r="N67" s="66"/>
      <c r="O67" s="66"/>
      <c r="P67" s="66"/>
      <c r="Q67" s="66"/>
      <c r="R67" s="66"/>
      <c r="S67" s="66"/>
      <c r="T67" s="67"/>
      <c r="U67" s="67"/>
    </row>
    <row r="68" spans="1:21" s="68" customFormat="1" ht="20.25" customHeight="1" x14ac:dyDescent="0.2">
      <c r="A68" s="97" t="s">
        <v>98</v>
      </c>
      <c r="B68" s="140" t="s">
        <v>77</v>
      </c>
      <c r="C68" s="60" t="s">
        <v>25</v>
      </c>
      <c r="D68" s="102">
        <f>D67</f>
        <v>37.69</v>
      </c>
      <c r="E68" s="115"/>
      <c r="F68" s="65"/>
      <c r="G68" s="94"/>
      <c r="H68" s="109"/>
      <c r="I68" s="65"/>
      <c r="J68" s="94"/>
      <c r="K68" s="66"/>
      <c r="L68" s="66"/>
      <c r="M68" s="66"/>
      <c r="N68" s="66"/>
      <c r="O68" s="66"/>
      <c r="P68" s="66"/>
      <c r="Q68" s="66"/>
      <c r="R68" s="66"/>
      <c r="S68" s="66"/>
      <c r="T68" s="67"/>
      <c r="U68" s="67"/>
    </row>
    <row r="69" spans="1:21" s="68" customFormat="1" ht="25.5" x14ac:dyDescent="0.2">
      <c r="A69" s="97" t="s">
        <v>99</v>
      </c>
      <c r="B69" s="140" t="s">
        <v>279</v>
      </c>
      <c r="C69" s="60" t="s">
        <v>25</v>
      </c>
      <c r="D69" s="102">
        <f>D67</f>
        <v>37.69</v>
      </c>
      <c r="E69" s="115"/>
      <c r="F69" s="65"/>
      <c r="G69" s="94"/>
      <c r="H69" s="109"/>
      <c r="I69" s="65"/>
      <c r="J69" s="94"/>
      <c r="K69" s="66"/>
      <c r="L69" s="66"/>
      <c r="M69" s="66"/>
      <c r="N69" s="66"/>
      <c r="O69" s="66"/>
      <c r="P69" s="66"/>
      <c r="Q69" s="66"/>
      <c r="R69" s="66"/>
      <c r="S69" s="66"/>
      <c r="T69" s="67"/>
      <c r="U69" s="67"/>
    </row>
    <row r="70" spans="1:21" s="68" customFormat="1" ht="37.5" customHeight="1" x14ac:dyDescent="0.2">
      <c r="A70" s="95"/>
      <c r="B70" s="76" t="s">
        <v>261</v>
      </c>
      <c r="C70" s="81"/>
      <c r="D70" s="103"/>
      <c r="E70" s="116"/>
      <c r="F70" s="82"/>
      <c r="G70" s="96"/>
      <c r="H70" s="110"/>
      <c r="I70" s="82"/>
      <c r="J70" s="96"/>
      <c r="K70" s="66"/>
      <c r="L70" s="66"/>
      <c r="M70" s="66"/>
      <c r="N70" s="66"/>
      <c r="O70" s="66"/>
      <c r="P70" s="66"/>
      <c r="Q70" s="66"/>
      <c r="R70" s="66"/>
      <c r="S70" s="66"/>
      <c r="T70" s="67"/>
      <c r="U70" s="67"/>
    </row>
    <row r="71" spans="1:21" s="38" customFormat="1" ht="26.25" customHeight="1" x14ac:dyDescent="0.25">
      <c r="A71" s="90" t="s">
        <v>100</v>
      </c>
      <c r="B71" s="141" t="s">
        <v>101</v>
      </c>
      <c r="C71" s="49"/>
      <c r="D71" s="100"/>
      <c r="E71" s="113"/>
      <c r="F71" s="56"/>
      <c r="G71" s="91"/>
      <c r="H71" s="107"/>
      <c r="I71" s="56"/>
      <c r="J71" s="91"/>
      <c r="K71" s="57"/>
      <c r="L71" s="57"/>
      <c r="M71" s="57"/>
      <c r="N71" s="57"/>
      <c r="O71" s="57"/>
      <c r="P71" s="57"/>
      <c r="Q71" s="57"/>
      <c r="R71" s="57"/>
      <c r="S71" s="57"/>
      <c r="T71" s="58"/>
      <c r="U71" s="58"/>
    </row>
    <row r="72" spans="1:21" s="64" customFormat="1" ht="25.5" x14ac:dyDescent="0.2">
      <c r="A72" s="92" t="s">
        <v>102</v>
      </c>
      <c r="B72" s="140" t="s">
        <v>282</v>
      </c>
      <c r="C72" s="60" t="s">
        <v>25</v>
      </c>
      <c r="D72" s="101">
        <v>6.06</v>
      </c>
      <c r="E72" s="114"/>
      <c r="F72" s="61"/>
      <c r="G72" s="93"/>
      <c r="H72" s="108"/>
      <c r="I72" s="61"/>
      <c r="J72" s="93"/>
      <c r="K72" s="62"/>
      <c r="L72" s="62"/>
      <c r="M72" s="62"/>
      <c r="N72" s="62"/>
      <c r="O72" s="62"/>
      <c r="P72" s="62"/>
      <c r="Q72" s="62"/>
      <c r="R72" s="62"/>
      <c r="S72" s="62"/>
      <c r="T72" s="63"/>
      <c r="U72" s="63"/>
    </row>
    <row r="73" spans="1:21" s="64" customFormat="1" ht="12.75" x14ac:dyDescent="0.2">
      <c r="A73" s="92" t="s">
        <v>103</v>
      </c>
      <c r="B73" s="140" t="s">
        <v>77</v>
      </c>
      <c r="C73" s="60" t="s">
        <v>25</v>
      </c>
      <c r="D73" s="101">
        <f>D72</f>
        <v>6.06</v>
      </c>
      <c r="E73" s="114"/>
      <c r="F73" s="61"/>
      <c r="G73" s="93"/>
      <c r="H73" s="108"/>
      <c r="I73" s="61"/>
      <c r="J73" s="93"/>
      <c r="K73" s="62"/>
      <c r="L73" s="62"/>
      <c r="M73" s="62"/>
      <c r="N73" s="62"/>
      <c r="O73" s="62"/>
      <c r="P73" s="62"/>
      <c r="Q73" s="62"/>
      <c r="R73" s="62"/>
      <c r="S73" s="62"/>
      <c r="T73" s="63"/>
      <c r="U73" s="63"/>
    </row>
    <row r="74" spans="1:21" s="64" customFormat="1" ht="12.75" x14ac:dyDescent="0.2">
      <c r="A74" s="92" t="s">
        <v>104</v>
      </c>
      <c r="B74" s="140" t="s">
        <v>283</v>
      </c>
      <c r="C74" s="60" t="s">
        <v>25</v>
      </c>
      <c r="D74" s="101">
        <f>D72</f>
        <v>6.06</v>
      </c>
      <c r="E74" s="114"/>
      <c r="F74" s="61"/>
      <c r="G74" s="93"/>
      <c r="H74" s="108"/>
      <c r="I74" s="61"/>
      <c r="J74" s="93"/>
      <c r="K74" s="62"/>
      <c r="L74" s="62"/>
      <c r="M74" s="62"/>
      <c r="N74" s="62"/>
      <c r="O74" s="62"/>
      <c r="P74" s="62"/>
      <c r="Q74" s="62"/>
      <c r="R74" s="62"/>
      <c r="S74" s="62"/>
      <c r="T74" s="63"/>
      <c r="U74" s="63"/>
    </row>
    <row r="75" spans="1:21" s="38" customFormat="1" ht="26.25" customHeight="1" x14ac:dyDescent="0.25">
      <c r="A75" s="90" t="s">
        <v>105</v>
      </c>
      <c r="B75" s="141" t="s">
        <v>106</v>
      </c>
      <c r="C75" s="49"/>
      <c r="D75" s="100"/>
      <c r="E75" s="113"/>
      <c r="F75" s="56"/>
      <c r="G75" s="91"/>
      <c r="H75" s="107"/>
      <c r="I75" s="56"/>
      <c r="J75" s="91"/>
      <c r="K75" s="57"/>
      <c r="L75" s="57"/>
      <c r="M75" s="57"/>
      <c r="N75" s="57"/>
      <c r="O75" s="57"/>
      <c r="P75" s="57"/>
      <c r="Q75" s="57"/>
      <c r="R75" s="57"/>
      <c r="S75" s="57"/>
      <c r="T75" s="58"/>
      <c r="U75" s="58"/>
    </row>
    <row r="76" spans="1:21" s="64" customFormat="1" ht="12.75" x14ac:dyDescent="0.2">
      <c r="A76" s="92" t="s">
        <v>107</v>
      </c>
      <c r="B76" s="140" t="s">
        <v>284</v>
      </c>
      <c r="C76" s="60" t="s">
        <v>25</v>
      </c>
      <c r="D76" s="101">
        <v>109.65</v>
      </c>
      <c r="E76" s="114"/>
      <c r="F76" s="61"/>
      <c r="G76" s="93"/>
      <c r="H76" s="108"/>
      <c r="I76" s="61"/>
      <c r="J76" s="93"/>
      <c r="K76" s="62"/>
      <c r="L76" s="62"/>
      <c r="M76" s="62"/>
      <c r="N76" s="62"/>
      <c r="O76" s="62"/>
      <c r="P76" s="62"/>
      <c r="Q76" s="62"/>
      <c r="R76" s="62"/>
      <c r="S76" s="62"/>
      <c r="T76" s="63"/>
      <c r="U76" s="63"/>
    </row>
    <row r="77" spans="1:21" s="38" customFormat="1" ht="26.25" customHeight="1" x14ac:dyDescent="0.25">
      <c r="A77" s="90" t="s">
        <v>108</v>
      </c>
      <c r="B77" s="141" t="s">
        <v>109</v>
      </c>
      <c r="C77" s="49"/>
      <c r="D77" s="100"/>
      <c r="E77" s="113"/>
      <c r="F77" s="56"/>
      <c r="G77" s="91"/>
      <c r="H77" s="107"/>
      <c r="I77" s="56"/>
      <c r="J77" s="91"/>
      <c r="K77" s="57"/>
      <c r="L77" s="57"/>
      <c r="M77" s="57"/>
      <c r="N77" s="57"/>
      <c r="O77" s="57"/>
      <c r="P77" s="57"/>
      <c r="Q77" s="57"/>
      <c r="R77" s="57"/>
      <c r="S77" s="57"/>
      <c r="T77" s="58"/>
      <c r="U77" s="58"/>
    </row>
    <row r="78" spans="1:21" s="64" customFormat="1" ht="25.5" x14ac:dyDescent="0.2">
      <c r="A78" s="92" t="s">
        <v>110</v>
      </c>
      <c r="B78" s="140" t="s">
        <v>285</v>
      </c>
      <c r="C78" s="60" t="s">
        <v>25</v>
      </c>
      <c r="D78" s="101">
        <v>10.55</v>
      </c>
      <c r="E78" s="114"/>
      <c r="F78" s="61"/>
      <c r="G78" s="93"/>
      <c r="H78" s="108"/>
      <c r="I78" s="61"/>
      <c r="J78" s="93"/>
      <c r="K78" s="62"/>
      <c r="L78" s="62"/>
      <c r="M78" s="62"/>
      <c r="N78" s="62"/>
      <c r="O78" s="62"/>
      <c r="P78" s="62"/>
      <c r="Q78" s="62"/>
      <c r="R78" s="62"/>
      <c r="S78" s="62"/>
      <c r="T78" s="63"/>
      <c r="U78" s="63"/>
    </row>
    <row r="79" spans="1:21" s="64" customFormat="1" ht="12.75" x14ac:dyDescent="0.2">
      <c r="A79" s="92" t="s">
        <v>111</v>
      </c>
      <c r="B79" s="140" t="s">
        <v>77</v>
      </c>
      <c r="C79" s="60" t="s">
        <v>25</v>
      </c>
      <c r="D79" s="101">
        <f>D78</f>
        <v>10.55</v>
      </c>
      <c r="E79" s="114"/>
      <c r="F79" s="61"/>
      <c r="G79" s="93"/>
      <c r="H79" s="108"/>
      <c r="I79" s="61"/>
      <c r="J79" s="93"/>
      <c r="K79" s="62"/>
      <c r="L79" s="62"/>
      <c r="M79" s="62"/>
      <c r="N79" s="62"/>
      <c r="O79" s="62"/>
      <c r="P79" s="62"/>
      <c r="Q79" s="62"/>
      <c r="R79" s="62"/>
      <c r="S79" s="62"/>
      <c r="T79" s="63"/>
      <c r="U79" s="63"/>
    </row>
    <row r="80" spans="1:21" s="64" customFormat="1" ht="12.75" x14ac:dyDescent="0.2">
      <c r="A80" s="92" t="s">
        <v>112</v>
      </c>
      <c r="B80" s="140" t="s">
        <v>286</v>
      </c>
      <c r="C80" s="60" t="s">
        <v>25</v>
      </c>
      <c r="D80" s="101">
        <f>D78</f>
        <v>10.55</v>
      </c>
      <c r="E80" s="114"/>
      <c r="F80" s="61"/>
      <c r="G80" s="93"/>
      <c r="H80" s="108"/>
      <c r="I80" s="61"/>
      <c r="J80" s="93"/>
      <c r="K80" s="62"/>
      <c r="L80" s="62"/>
      <c r="M80" s="62"/>
      <c r="N80" s="62"/>
      <c r="O80" s="62"/>
      <c r="P80" s="62"/>
      <c r="Q80" s="62"/>
      <c r="R80" s="62"/>
      <c r="S80" s="62"/>
      <c r="T80" s="63"/>
      <c r="U80" s="63"/>
    </row>
    <row r="81" spans="1:21" s="38" customFormat="1" ht="26.25" customHeight="1" x14ac:dyDescent="0.25">
      <c r="A81" s="90" t="s">
        <v>113</v>
      </c>
      <c r="B81" s="141" t="s">
        <v>114</v>
      </c>
      <c r="C81" s="49"/>
      <c r="D81" s="100"/>
      <c r="E81" s="113"/>
      <c r="F81" s="56"/>
      <c r="G81" s="91"/>
      <c r="H81" s="107"/>
      <c r="I81" s="56"/>
      <c r="J81" s="91"/>
      <c r="K81" s="57"/>
      <c r="L81" s="57"/>
      <c r="M81" s="57"/>
      <c r="N81" s="57"/>
      <c r="O81" s="57"/>
      <c r="P81" s="57"/>
      <c r="Q81" s="57"/>
      <c r="R81" s="57"/>
      <c r="S81" s="57"/>
      <c r="T81" s="58"/>
      <c r="U81" s="58"/>
    </row>
    <row r="82" spans="1:21" s="64" customFormat="1" ht="12.75" x14ac:dyDescent="0.2">
      <c r="A82" s="92" t="s">
        <v>115</v>
      </c>
      <c r="B82" s="140" t="s">
        <v>272</v>
      </c>
      <c r="C82" s="60" t="s">
        <v>25</v>
      </c>
      <c r="D82" s="101">
        <v>162.26</v>
      </c>
      <c r="E82" s="114"/>
      <c r="F82" s="61"/>
      <c r="G82" s="93"/>
      <c r="H82" s="108"/>
      <c r="I82" s="61"/>
      <c r="J82" s="93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63"/>
    </row>
    <row r="83" spans="1:21" s="38" customFormat="1" ht="26.25" customHeight="1" x14ac:dyDescent="0.25">
      <c r="A83" s="90" t="s">
        <v>116</v>
      </c>
      <c r="B83" s="141" t="s">
        <v>117</v>
      </c>
      <c r="C83" s="49"/>
      <c r="D83" s="100"/>
      <c r="E83" s="113"/>
      <c r="F83" s="56"/>
      <c r="G83" s="91"/>
      <c r="H83" s="107"/>
      <c r="I83" s="56"/>
      <c r="J83" s="91"/>
      <c r="K83" s="57"/>
      <c r="L83" s="57"/>
      <c r="M83" s="57"/>
      <c r="N83" s="57"/>
      <c r="O83" s="57"/>
      <c r="P83" s="57"/>
      <c r="Q83" s="57"/>
      <c r="R83" s="57"/>
      <c r="S83" s="57"/>
      <c r="T83" s="58"/>
      <c r="U83" s="58"/>
    </row>
    <row r="84" spans="1:21" s="64" customFormat="1" ht="25.5" x14ac:dyDescent="0.2">
      <c r="A84" s="92" t="s">
        <v>118</v>
      </c>
      <c r="B84" s="140" t="s">
        <v>35</v>
      </c>
      <c r="C84" s="60" t="s">
        <v>25</v>
      </c>
      <c r="D84" s="101">
        <v>126.34</v>
      </c>
      <c r="E84" s="114"/>
      <c r="F84" s="61"/>
      <c r="G84" s="93"/>
      <c r="H84" s="108"/>
      <c r="I84" s="61"/>
      <c r="J84" s="93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3"/>
    </row>
    <row r="85" spans="1:21" s="38" customFormat="1" ht="26.25" customHeight="1" x14ac:dyDescent="0.25">
      <c r="A85" s="90" t="s">
        <v>119</v>
      </c>
      <c r="B85" s="141" t="s">
        <v>120</v>
      </c>
      <c r="C85" s="49"/>
      <c r="D85" s="100"/>
      <c r="E85" s="113"/>
      <c r="F85" s="56"/>
      <c r="G85" s="91"/>
      <c r="H85" s="107"/>
      <c r="I85" s="56"/>
      <c r="J85" s="91"/>
      <c r="K85" s="57"/>
      <c r="L85" s="57"/>
      <c r="M85" s="57"/>
      <c r="N85" s="57"/>
      <c r="O85" s="57"/>
      <c r="P85" s="57"/>
      <c r="Q85" s="57"/>
      <c r="R85" s="57"/>
      <c r="S85" s="57"/>
      <c r="T85" s="58"/>
      <c r="U85" s="58"/>
    </row>
    <row r="86" spans="1:21" s="64" customFormat="1" ht="12.75" x14ac:dyDescent="0.2">
      <c r="A86" s="92" t="s">
        <v>121</v>
      </c>
      <c r="B86" s="140" t="s">
        <v>287</v>
      </c>
      <c r="C86" s="60" t="s">
        <v>25</v>
      </c>
      <c r="D86" s="101">
        <v>6.96</v>
      </c>
      <c r="E86" s="114"/>
      <c r="F86" s="61"/>
      <c r="G86" s="93"/>
      <c r="H86" s="108"/>
      <c r="I86" s="61"/>
      <c r="J86" s="93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63"/>
    </row>
    <row r="87" spans="1:21" s="64" customFormat="1" ht="25.5" x14ac:dyDescent="0.2">
      <c r="A87" s="92" t="s">
        <v>122</v>
      </c>
      <c r="B87" s="140" t="s">
        <v>35</v>
      </c>
      <c r="C87" s="60" t="s">
        <v>25</v>
      </c>
      <c r="D87" s="101">
        <f>D86</f>
        <v>6.96</v>
      </c>
      <c r="E87" s="114"/>
      <c r="F87" s="61"/>
      <c r="G87" s="93"/>
      <c r="H87" s="108"/>
      <c r="I87" s="61"/>
      <c r="J87" s="93"/>
      <c r="K87" s="62"/>
      <c r="L87" s="62"/>
      <c r="M87" s="62"/>
      <c r="N87" s="62"/>
      <c r="O87" s="62"/>
      <c r="P87" s="62"/>
      <c r="Q87" s="62"/>
      <c r="R87" s="62"/>
      <c r="S87" s="62"/>
      <c r="T87" s="63"/>
      <c r="U87" s="63"/>
    </row>
    <row r="88" spans="1:21" s="38" customFormat="1" ht="26.25" customHeight="1" x14ac:dyDescent="0.25">
      <c r="A88" s="90" t="s">
        <v>123</v>
      </c>
      <c r="B88" s="141" t="s">
        <v>128</v>
      </c>
      <c r="C88" s="49"/>
      <c r="D88" s="100"/>
      <c r="E88" s="113"/>
      <c r="F88" s="56"/>
      <c r="G88" s="91"/>
      <c r="H88" s="107"/>
      <c r="I88" s="56"/>
      <c r="J88" s="91"/>
      <c r="K88" s="57"/>
      <c r="L88" s="57"/>
      <c r="M88" s="57"/>
      <c r="N88" s="57"/>
      <c r="O88" s="57"/>
      <c r="P88" s="57"/>
      <c r="Q88" s="57"/>
      <c r="R88" s="57"/>
      <c r="S88" s="57"/>
      <c r="T88" s="58"/>
      <c r="U88" s="58"/>
    </row>
    <row r="89" spans="1:21" s="64" customFormat="1" ht="25.5" x14ac:dyDescent="0.2">
      <c r="A89" s="92" t="s">
        <v>124</v>
      </c>
      <c r="B89" s="140" t="s">
        <v>282</v>
      </c>
      <c r="C89" s="60" t="s">
        <v>25</v>
      </c>
      <c r="D89" s="101">
        <v>6.08</v>
      </c>
      <c r="E89" s="114"/>
      <c r="F89" s="61"/>
      <c r="G89" s="93"/>
      <c r="H89" s="108"/>
      <c r="I89" s="61"/>
      <c r="J89" s="93"/>
      <c r="K89" s="62"/>
      <c r="L89" s="62"/>
      <c r="M89" s="62"/>
      <c r="N89" s="62"/>
      <c r="O89" s="62"/>
      <c r="P89" s="62"/>
      <c r="Q89" s="62"/>
      <c r="R89" s="62"/>
      <c r="S89" s="62"/>
      <c r="T89" s="63"/>
      <c r="U89" s="63"/>
    </row>
    <row r="90" spans="1:21" s="64" customFormat="1" ht="24.75" customHeight="1" x14ac:dyDescent="0.2">
      <c r="A90" s="92" t="s">
        <v>125</v>
      </c>
      <c r="B90" s="140" t="s">
        <v>77</v>
      </c>
      <c r="C90" s="60" t="s">
        <v>25</v>
      </c>
      <c r="D90" s="101">
        <f>D89</f>
        <v>6.08</v>
      </c>
      <c r="E90" s="114"/>
      <c r="F90" s="61"/>
      <c r="G90" s="93"/>
      <c r="H90" s="108"/>
      <c r="I90" s="61"/>
      <c r="J90" s="93"/>
      <c r="K90" s="62"/>
      <c r="L90" s="62"/>
      <c r="M90" s="62"/>
      <c r="N90" s="62"/>
      <c r="O90" s="62"/>
      <c r="P90" s="62"/>
      <c r="Q90" s="62"/>
      <c r="R90" s="62"/>
      <c r="S90" s="62"/>
      <c r="T90" s="63"/>
      <c r="U90" s="63"/>
    </row>
    <row r="91" spans="1:21" s="64" customFormat="1" ht="12.75" x14ac:dyDescent="0.2">
      <c r="A91" s="92" t="s">
        <v>126</v>
      </c>
      <c r="B91" s="140" t="s">
        <v>288</v>
      </c>
      <c r="C91" s="60" t="s">
        <v>25</v>
      </c>
      <c r="D91" s="101">
        <f>D89</f>
        <v>6.08</v>
      </c>
      <c r="E91" s="114"/>
      <c r="F91" s="61"/>
      <c r="G91" s="93"/>
      <c r="H91" s="108"/>
      <c r="I91" s="61"/>
      <c r="J91" s="93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63"/>
    </row>
    <row r="92" spans="1:21" s="64" customFormat="1" ht="25.5" x14ac:dyDescent="0.2">
      <c r="A92" s="92" t="s">
        <v>127</v>
      </c>
      <c r="B92" s="140" t="s">
        <v>35</v>
      </c>
      <c r="C92" s="60" t="s">
        <v>25</v>
      </c>
      <c r="D92" s="101">
        <f>D89</f>
        <v>6.08</v>
      </c>
      <c r="E92" s="114"/>
      <c r="F92" s="61"/>
      <c r="G92" s="93"/>
      <c r="H92" s="108"/>
      <c r="I92" s="61"/>
      <c r="J92" s="93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63"/>
    </row>
    <row r="93" spans="1:21" s="64" customFormat="1" ht="33.75" customHeight="1" x14ac:dyDescent="0.2">
      <c r="A93" s="95"/>
      <c r="B93" s="76" t="s">
        <v>262</v>
      </c>
      <c r="C93" s="81"/>
      <c r="D93" s="103"/>
      <c r="E93" s="116"/>
      <c r="F93" s="82"/>
      <c r="G93" s="96"/>
      <c r="H93" s="110"/>
      <c r="I93" s="82"/>
      <c r="J93" s="96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3"/>
    </row>
    <row r="94" spans="1:21" s="38" customFormat="1" ht="26.25" customHeight="1" x14ac:dyDescent="0.25">
      <c r="A94" s="90" t="s">
        <v>129</v>
      </c>
      <c r="B94" s="141" t="s">
        <v>130</v>
      </c>
      <c r="C94" s="49"/>
      <c r="D94" s="100"/>
      <c r="E94" s="113"/>
      <c r="F94" s="56"/>
      <c r="G94" s="91"/>
      <c r="H94" s="107"/>
      <c r="I94" s="56"/>
      <c r="J94" s="91"/>
      <c r="K94" s="57"/>
      <c r="L94" s="57"/>
      <c r="M94" s="57"/>
      <c r="N94" s="57"/>
      <c r="O94" s="57"/>
      <c r="P94" s="57"/>
      <c r="Q94" s="57"/>
      <c r="R94" s="57"/>
      <c r="S94" s="57"/>
      <c r="T94" s="58"/>
      <c r="U94" s="58"/>
    </row>
    <row r="95" spans="1:21" s="64" customFormat="1" ht="25.5" x14ac:dyDescent="0.2">
      <c r="A95" s="92" t="s">
        <v>131</v>
      </c>
      <c r="B95" s="140" t="s">
        <v>289</v>
      </c>
      <c r="C95" s="60" t="s">
        <v>25</v>
      </c>
      <c r="D95" s="101">
        <v>578.54999999999995</v>
      </c>
      <c r="E95" s="114"/>
      <c r="F95" s="61"/>
      <c r="G95" s="93"/>
      <c r="H95" s="108"/>
      <c r="I95" s="61"/>
      <c r="J95" s="93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63"/>
    </row>
    <row r="96" spans="1:21" s="64" customFormat="1" ht="25.5" x14ac:dyDescent="0.2">
      <c r="A96" s="92" t="s">
        <v>132</v>
      </c>
      <c r="B96" s="140" t="s">
        <v>290</v>
      </c>
      <c r="C96" s="60" t="s">
        <v>25</v>
      </c>
      <c r="D96" s="101">
        <f>D95</f>
        <v>578.54999999999995</v>
      </c>
      <c r="E96" s="114"/>
      <c r="F96" s="61"/>
      <c r="G96" s="93"/>
      <c r="H96" s="108"/>
      <c r="I96" s="61"/>
      <c r="J96" s="93"/>
      <c r="K96" s="62"/>
      <c r="L96" s="62"/>
      <c r="M96" s="62"/>
      <c r="N96" s="62"/>
      <c r="O96" s="62"/>
      <c r="P96" s="62"/>
      <c r="Q96" s="62"/>
      <c r="R96" s="62"/>
      <c r="S96" s="62"/>
      <c r="T96" s="63"/>
      <c r="U96" s="63"/>
    </row>
    <row r="97" spans="1:21" s="64" customFormat="1" ht="25.5" x14ac:dyDescent="0.2">
      <c r="A97" s="92" t="s">
        <v>133</v>
      </c>
      <c r="B97" s="140" t="s">
        <v>35</v>
      </c>
      <c r="C97" s="60" t="s">
        <v>25</v>
      </c>
      <c r="D97" s="101">
        <f>D95</f>
        <v>578.54999999999995</v>
      </c>
      <c r="E97" s="114"/>
      <c r="F97" s="61"/>
      <c r="G97" s="93"/>
      <c r="H97" s="108"/>
      <c r="I97" s="61"/>
      <c r="J97" s="93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63"/>
    </row>
    <row r="98" spans="1:21" s="64" customFormat="1" ht="31.5" customHeight="1" x14ac:dyDescent="0.2">
      <c r="A98" s="95"/>
      <c r="B98" s="76" t="s">
        <v>263</v>
      </c>
      <c r="C98" s="81"/>
      <c r="D98" s="103"/>
      <c r="E98" s="116"/>
      <c r="F98" s="82"/>
      <c r="G98" s="96"/>
      <c r="H98" s="110"/>
      <c r="I98" s="82"/>
      <c r="J98" s="96"/>
      <c r="K98" s="62"/>
      <c r="L98" s="62"/>
      <c r="M98" s="62"/>
      <c r="N98" s="62"/>
      <c r="O98" s="62"/>
      <c r="P98" s="62"/>
      <c r="Q98" s="62"/>
      <c r="R98" s="62"/>
      <c r="S98" s="62"/>
      <c r="T98" s="63"/>
      <c r="U98" s="63"/>
    </row>
    <row r="99" spans="1:21" s="38" customFormat="1" ht="26.25" customHeight="1" x14ac:dyDescent="0.25">
      <c r="A99" s="90" t="s">
        <v>134</v>
      </c>
      <c r="B99" s="141" t="s">
        <v>139</v>
      </c>
      <c r="C99" s="49"/>
      <c r="D99" s="100"/>
      <c r="E99" s="113"/>
      <c r="F99" s="56"/>
      <c r="G99" s="91"/>
      <c r="H99" s="107"/>
      <c r="I99" s="56"/>
      <c r="J99" s="91"/>
      <c r="K99" s="57"/>
      <c r="L99" s="57"/>
      <c r="M99" s="57"/>
      <c r="N99" s="57"/>
      <c r="O99" s="57"/>
      <c r="P99" s="57"/>
      <c r="Q99" s="57"/>
      <c r="R99" s="57"/>
      <c r="S99" s="57"/>
      <c r="T99" s="58"/>
      <c r="U99" s="58"/>
    </row>
    <row r="100" spans="1:21" s="64" customFormat="1" ht="25.5" x14ac:dyDescent="0.2">
      <c r="A100" s="92" t="s">
        <v>135</v>
      </c>
      <c r="B100" s="140" t="s">
        <v>285</v>
      </c>
      <c r="C100" s="60" t="s">
        <v>25</v>
      </c>
      <c r="D100" s="101">
        <f>64.16+69.89</f>
        <v>134.05000000000001</v>
      </c>
      <c r="E100" s="114"/>
      <c r="F100" s="61"/>
      <c r="G100" s="93"/>
      <c r="H100" s="108"/>
      <c r="I100" s="61"/>
      <c r="J100" s="93"/>
      <c r="K100" s="62"/>
      <c r="L100" s="62"/>
      <c r="M100" s="62"/>
      <c r="N100" s="62"/>
      <c r="O100" s="62"/>
      <c r="P100" s="62"/>
      <c r="Q100" s="62"/>
      <c r="R100" s="62"/>
      <c r="S100" s="62"/>
      <c r="T100" s="63"/>
      <c r="U100" s="63"/>
    </row>
    <row r="101" spans="1:21" s="64" customFormat="1" ht="25.5" customHeight="1" x14ac:dyDescent="0.2">
      <c r="A101" s="92" t="s">
        <v>136</v>
      </c>
      <c r="B101" s="140" t="s">
        <v>77</v>
      </c>
      <c r="C101" s="60" t="s">
        <v>25</v>
      </c>
      <c r="D101" s="101">
        <f>D100</f>
        <v>134.05000000000001</v>
      </c>
      <c r="E101" s="114"/>
      <c r="F101" s="61"/>
      <c r="G101" s="93"/>
      <c r="H101" s="108"/>
      <c r="I101" s="61"/>
      <c r="J101" s="93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63"/>
    </row>
    <row r="102" spans="1:21" s="64" customFormat="1" ht="25.5" x14ac:dyDescent="0.2">
      <c r="A102" s="92" t="s">
        <v>137</v>
      </c>
      <c r="B102" s="140" t="s">
        <v>281</v>
      </c>
      <c r="C102" s="60" t="s">
        <v>25</v>
      </c>
      <c r="D102" s="101">
        <f>D100</f>
        <v>134.05000000000001</v>
      </c>
      <c r="E102" s="114"/>
      <c r="F102" s="61"/>
      <c r="G102" s="93"/>
      <c r="H102" s="108"/>
      <c r="I102" s="61"/>
      <c r="J102" s="93"/>
      <c r="K102" s="62"/>
      <c r="L102" s="62"/>
      <c r="M102" s="62"/>
      <c r="N102" s="62"/>
      <c r="O102" s="62"/>
      <c r="P102" s="62"/>
      <c r="Q102" s="62"/>
      <c r="R102" s="62"/>
      <c r="S102" s="62"/>
      <c r="T102" s="63"/>
      <c r="U102" s="63"/>
    </row>
    <row r="103" spans="1:21" s="38" customFormat="1" ht="26.25" customHeight="1" x14ac:dyDescent="0.25">
      <c r="A103" s="90" t="s">
        <v>138</v>
      </c>
      <c r="B103" s="141" t="s">
        <v>140</v>
      </c>
      <c r="C103" s="49"/>
      <c r="D103" s="100"/>
      <c r="E103" s="113"/>
      <c r="F103" s="56"/>
      <c r="G103" s="91"/>
      <c r="H103" s="107"/>
      <c r="I103" s="56"/>
      <c r="J103" s="91"/>
      <c r="K103" s="57"/>
      <c r="L103" s="57"/>
      <c r="M103" s="57"/>
      <c r="N103" s="57"/>
      <c r="O103" s="57"/>
      <c r="P103" s="57"/>
      <c r="Q103" s="57"/>
      <c r="R103" s="57"/>
      <c r="S103" s="57"/>
      <c r="T103" s="58"/>
      <c r="U103" s="58"/>
    </row>
    <row r="104" spans="1:21" s="68" customFormat="1" ht="25.5" x14ac:dyDescent="0.2">
      <c r="A104" s="97" t="s">
        <v>141</v>
      </c>
      <c r="B104" s="140" t="s">
        <v>285</v>
      </c>
      <c r="C104" s="60" t="s">
        <v>25</v>
      </c>
      <c r="D104" s="102">
        <f>312.69+391.79</f>
        <v>704.48</v>
      </c>
      <c r="E104" s="115"/>
      <c r="F104" s="65"/>
      <c r="G104" s="94"/>
      <c r="H104" s="109"/>
      <c r="I104" s="65"/>
      <c r="J104" s="94"/>
      <c r="K104" s="66"/>
      <c r="L104" s="66"/>
      <c r="M104" s="66"/>
      <c r="N104" s="66"/>
      <c r="O104" s="66"/>
      <c r="P104" s="66"/>
      <c r="Q104" s="66"/>
      <c r="R104" s="66"/>
      <c r="S104" s="66"/>
      <c r="T104" s="67"/>
      <c r="U104" s="67"/>
    </row>
    <row r="105" spans="1:21" s="68" customFormat="1" ht="18.75" customHeight="1" x14ac:dyDescent="0.2">
      <c r="A105" s="97" t="s">
        <v>142</v>
      </c>
      <c r="B105" s="140" t="s">
        <v>77</v>
      </c>
      <c r="C105" s="60" t="s">
        <v>25</v>
      </c>
      <c r="D105" s="102">
        <f>D104</f>
        <v>704.48</v>
      </c>
      <c r="E105" s="115"/>
      <c r="F105" s="65"/>
      <c r="G105" s="94"/>
      <c r="H105" s="109"/>
      <c r="I105" s="65"/>
      <c r="J105" s="94"/>
      <c r="K105" s="66"/>
      <c r="L105" s="66"/>
      <c r="M105" s="66"/>
      <c r="N105" s="66"/>
      <c r="O105" s="66"/>
      <c r="P105" s="66"/>
      <c r="Q105" s="66"/>
      <c r="R105" s="66"/>
      <c r="S105" s="66"/>
      <c r="T105" s="67"/>
      <c r="U105" s="67"/>
    </row>
    <row r="106" spans="1:21" s="68" customFormat="1" ht="25.5" x14ac:dyDescent="0.2">
      <c r="A106" s="97" t="s">
        <v>143</v>
      </c>
      <c r="B106" s="140" t="s">
        <v>281</v>
      </c>
      <c r="C106" s="60" t="s">
        <v>25</v>
      </c>
      <c r="D106" s="102">
        <f>D104</f>
        <v>704.48</v>
      </c>
      <c r="E106" s="115"/>
      <c r="F106" s="65"/>
      <c r="G106" s="94"/>
      <c r="H106" s="109"/>
      <c r="I106" s="65"/>
      <c r="J106" s="94"/>
      <c r="K106" s="66"/>
      <c r="L106" s="66"/>
      <c r="M106" s="66"/>
      <c r="N106" s="66"/>
      <c r="O106" s="66"/>
      <c r="P106" s="66"/>
      <c r="Q106" s="66"/>
      <c r="R106" s="66"/>
      <c r="S106" s="66"/>
      <c r="T106" s="67"/>
      <c r="U106" s="67"/>
    </row>
    <row r="107" spans="1:21" s="38" customFormat="1" ht="26.25" customHeight="1" x14ac:dyDescent="0.25">
      <c r="A107" s="90" t="s">
        <v>144</v>
      </c>
      <c r="B107" s="141" t="s">
        <v>145</v>
      </c>
      <c r="C107" s="49"/>
      <c r="D107" s="100"/>
      <c r="E107" s="113"/>
      <c r="F107" s="56"/>
      <c r="G107" s="91"/>
      <c r="H107" s="107"/>
      <c r="I107" s="56"/>
      <c r="J107" s="91"/>
      <c r="K107" s="57"/>
      <c r="L107" s="57"/>
      <c r="M107" s="57"/>
      <c r="N107" s="57"/>
      <c r="O107" s="57"/>
      <c r="P107" s="57"/>
      <c r="Q107" s="57"/>
      <c r="R107" s="57"/>
      <c r="S107" s="57"/>
      <c r="T107" s="58"/>
      <c r="U107" s="58"/>
    </row>
    <row r="108" spans="1:21" s="68" customFormat="1" ht="26.25" x14ac:dyDescent="0.2">
      <c r="A108" s="97" t="s">
        <v>147</v>
      </c>
      <c r="B108" s="142" t="s">
        <v>146</v>
      </c>
      <c r="C108" s="69" t="s">
        <v>246</v>
      </c>
      <c r="D108" s="105">
        <f>48.9+29+55.95+31.7</f>
        <v>165.55</v>
      </c>
      <c r="E108" s="115"/>
      <c r="F108" s="65"/>
      <c r="G108" s="94"/>
      <c r="H108" s="109"/>
      <c r="I108" s="65"/>
      <c r="J108" s="94"/>
      <c r="K108" s="66"/>
      <c r="L108" s="66"/>
      <c r="M108" s="66"/>
      <c r="N108" s="66"/>
      <c r="O108" s="66"/>
      <c r="P108" s="66"/>
      <c r="Q108" s="66"/>
      <c r="R108" s="66"/>
      <c r="S108" s="66"/>
      <c r="T108" s="67"/>
      <c r="U108" s="67"/>
    </row>
    <row r="109" spans="1:21" s="68" customFormat="1" ht="25.5" x14ac:dyDescent="0.2">
      <c r="A109" s="97" t="s">
        <v>148</v>
      </c>
      <c r="B109" s="140" t="s">
        <v>285</v>
      </c>
      <c r="C109" s="60" t="s">
        <v>25</v>
      </c>
      <c r="D109" s="102">
        <f>48.9+55.95</f>
        <v>104.85</v>
      </c>
      <c r="E109" s="115"/>
      <c r="F109" s="65"/>
      <c r="G109" s="94"/>
      <c r="H109" s="109"/>
      <c r="I109" s="65"/>
      <c r="J109" s="94"/>
      <c r="K109" s="66"/>
      <c r="L109" s="66"/>
      <c r="M109" s="66"/>
      <c r="N109" s="66"/>
      <c r="O109" s="66"/>
      <c r="P109" s="66"/>
      <c r="Q109" s="66"/>
      <c r="R109" s="66"/>
      <c r="S109" s="66"/>
      <c r="T109" s="67"/>
      <c r="U109" s="67"/>
    </row>
    <row r="110" spans="1:21" s="68" customFormat="1" ht="26.25" customHeight="1" x14ac:dyDescent="0.2">
      <c r="A110" s="97" t="s">
        <v>149</v>
      </c>
      <c r="B110" s="140" t="s">
        <v>77</v>
      </c>
      <c r="C110" s="60" t="s">
        <v>25</v>
      </c>
      <c r="D110" s="102">
        <f>D109</f>
        <v>104.85</v>
      </c>
      <c r="E110" s="115"/>
      <c r="F110" s="65"/>
      <c r="G110" s="94"/>
      <c r="H110" s="109"/>
      <c r="I110" s="65"/>
      <c r="J110" s="94"/>
      <c r="K110" s="66"/>
      <c r="L110" s="66"/>
      <c r="M110" s="66"/>
      <c r="N110" s="66"/>
      <c r="O110" s="66"/>
      <c r="P110" s="66"/>
      <c r="Q110" s="66"/>
      <c r="R110" s="66"/>
      <c r="S110" s="66"/>
      <c r="T110" s="67"/>
      <c r="U110" s="67"/>
    </row>
    <row r="111" spans="1:21" s="68" customFormat="1" ht="25.5" x14ac:dyDescent="0.2">
      <c r="A111" s="97" t="s">
        <v>150</v>
      </c>
      <c r="B111" s="140" t="s">
        <v>291</v>
      </c>
      <c r="C111" s="60" t="s">
        <v>25</v>
      </c>
      <c r="D111" s="102">
        <f>D109</f>
        <v>104.85</v>
      </c>
      <c r="E111" s="115"/>
      <c r="F111" s="65"/>
      <c r="G111" s="94"/>
      <c r="H111" s="109"/>
      <c r="I111" s="65"/>
      <c r="J111" s="94"/>
      <c r="K111" s="66"/>
      <c r="L111" s="66"/>
      <c r="M111" s="66"/>
      <c r="N111" s="66"/>
      <c r="O111" s="66"/>
      <c r="P111" s="66"/>
      <c r="Q111" s="66"/>
      <c r="R111" s="66"/>
      <c r="S111" s="66"/>
      <c r="T111" s="67"/>
      <c r="U111" s="67"/>
    </row>
    <row r="112" spans="1:21" s="68" customFormat="1" ht="27" customHeight="1" x14ac:dyDescent="0.2">
      <c r="A112" s="95"/>
      <c r="B112" s="83" t="s">
        <v>264</v>
      </c>
      <c r="C112" s="81"/>
      <c r="D112" s="103"/>
      <c r="E112" s="116"/>
      <c r="F112" s="82"/>
      <c r="G112" s="96"/>
      <c r="H112" s="110"/>
      <c r="I112" s="82"/>
      <c r="J112" s="96"/>
      <c r="K112" s="66"/>
      <c r="L112" s="66"/>
      <c r="M112" s="66"/>
      <c r="N112" s="66"/>
      <c r="O112" s="66"/>
      <c r="P112" s="66"/>
      <c r="Q112" s="66"/>
      <c r="R112" s="66"/>
      <c r="S112" s="66"/>
      <c r="T112" s="67"/>
      <c r="U112" s="67"/>
    </row>
    <row r="113" spans="1:21" s="38" customFormat="1" ht="26.25" customHeight="1" x14ac:dyDescent="0.25">
      <c r="A113" s="90" t="s">
        <v>151</v>
      </c>
      <c r="B113" s="141" t="s">
        <v>152</v>
      </c>
      <c r="C113" s="49"/>
      <c r="D113" s="100"/>
      <c r="E113" s="113"/>
      <c r="F113" s="56"/>
      <c r="G113" s="91"/>
      <c r="H113" s="107"/>
      <c r="I113" s="56"/>
      <c r="J113" s="91"/>
      <c r="K113" s="57"/>
      <c r="L113" s="57"/>
      <c r="M113" s="57"/>
      <c r="N113" s="57"/>
      <c r="O113" s="57"/>
      <c r="P113" s="57"/>
      <c r="Q113" s="57"/>
      <c r="R113" s="57"/>
      <c r="S113" s="57"/>
      <c r="T113" s="58"/>
      <c r="U113" s="58"/>
    </row>
    <row r="114" spans="1:21" s="68" customFormat="1" ht="35.25" customHeight="1" x14ac:dyDescent="0.2">
      <c r="A114" s="97" t="s">
        <v>153</v>
      </c>
      <c r="B114" s="140" t="s">
        <v>272</v>
      </c>
      <c r="C114" s="60" t="s">
        <v>25</v>
      </c>
      <c r="D114" s="102">
        <v>1795.47</v>
      </c>
      <c r="E114" s="115"/>
      <c r="F114" s="65"/>
      <c r="G114" s="94"/>
      <c r="H114" s="109"/>
      <c r="I114" s="65"/>
      <c r="J114" s="94"/>
      <c r="K114" s="66"/>
      <c r="L114" s="66"/>
      <c r="M114" s="66"/>
      <c r="N114" s="66"/>
      <c r="O114" s="66"/>
      <c r="P114" s="66"/>
      <c r="Q114" s="66"/>
      <c r="R114" s="66"/>
      <c r="S114" s="66"/>
      <c r="T114" s="67"/>
      <c r="U114" s="67"/>
    </row>
    <row r="115" spans="1:21" s="38" customFormat="1" ht="26.25" customHeight="1" x14ac:dyDescent="0.25">
      <c r="A115" s="90" t="s">
        <v>154</v>
      </c>
      <c r="B115" s="141" t="s">
        <v>155</v>
      </c>
      <c r="C115" s="49"/>
      <c r="D115" s="100"/>
      <c r="E115" s="113"/>
      <c r="F115" s="56"/>
      <c r="G115" s="91"/>
      <c r="H115" s="107"/>
      <c r="I115" s="56"/>
      <c r="J115" s="91"/>
      <c r="K115" s="57"/>
      <c r="L115" s="57"/>
      <c r="M115" s="57"/>
      <c r="N115" s="57"/>
      <c r="O115" s="57"/>
      <c r="P115" s="57"/>
      <c r="Q115" s="57"/>
      <c r="R115" s="57"/>
      <c r="S115" s="57"/>
      <c r="T115" s="58"/>
      <c r="U115" s="58"/>
    </row>
    <row r="116" spans="1:21" s="64" customFormat="1" ht="38.25" x14ac:dyDescent="0.2">
      <c r="A116" s="92" t="s">
        <v>156</v>
      </c>
      <c r="B116" s="140" t="s">
        <v>292</v>
      </c>
      <c r="C116" s="69" t="s">
        <v>246</v>
      </c>
      <c r="D116" s="104">
        <f>D117+6505*0.1+5716.51*0.1</f>
        <v>10716.991</v>
      </c>
      <c r="E116" s="114"/>
      <c r="F116" s="61"/>
      <c r="G116" s="93"/>
      <c r="H116" s="108"/>
      <c r="I116" s="61"/>
      <c r="J116" s="93"/>
      <c r="K116" s="62"/>
      <c r="L116" s="62"/>
      <c r="M116" s="62"/>
      <c r="N116" s="62"/>
      <c r="O116" s="62"/>
      <c r="P116" s="62"/>
      <c r="Q116" s="62"/>
      <c r="R116" s="62"/>
      <c r="S116" s="62"/>
      <c r="T116" s="63"/>
      <c r="U116" s="63"/>
    </row>
    <row r="117" spans="1:21" s="64" customFormat="1" ht="12.75" x14ac:dyDescent="0.2">
      <c r="A117" s="92" t="s">
        <v>157</v>
      </c>
      <c r="B117" s="140" t="s">
        <v>286</v>
      </c>
      <c r="C117" s="60" t="s">
        <v>25</v>
      </c>
      <c r="D117" s="101">
        <f>4993.89+4500.95</f>
        <v>9494.84</v>
      </c>
      <c r="E117" s="114"/>
      <c r="F117" s="61"/>
      <c r="G117" s="93"/>
      <c r="H117" s="108"/>
      <c r="I117" s="61"/>
      <c r="J117" s="93"/>
      <c r="K117" s="62"/>
      <c r="L117" s="62"/>
      <c r="M117" s="62"/>
      <c r="N117" s="62"/>
      <c r="O117" s="62"/>
      <c r="P117" s="62"/>
      <c r="Q117" s="62"/>
      <c r="R117" s="62"/>
      <c r="S117" s="62"/>
      <c r="T117" s="63"/>
      <c r="U117" s="63"/>
    </row>
    <row r="118" spans="1:21" s="38" customFormat="1" ht="26.25" customHeight="1" x14ac:dyDescent="0.25">
      <c r="A118" s="90" t="s">
        <v>158</v>
      </c>
      <c r="B118" s="141" t="s">
        <v>159</v>
      </c>
      <c r="C118" s="49"/>
      <c r="D118" s="100"/>
      <c r="E118" s="113"/>
      <c r="F118" s="56"/>
      <c r="G118" s="91"/>
      <c r="H118" s="107"/>
      <c r="I118" s="56"/>
      <c r="J118" s="91"/>
      <c r="K118" s="57"/>
      <c r="L118" s="57"/>
      <c r="M118" s="57"/>
      <c r="N118" s="57"/>
      <c r="O118" s="57"/>
      <c r="P118" s="57"/>
      <c r="Q118" s="57"/>
      <c r="R118" s="57"/>
      <c r="S118" s="57"/>
      <c r="T118" s="58"/>
      <c r="U118" s="58"/>
    </row>
    <row r="119" spans="1:21" s="64" customFormat="1" ht="26.25" x14ac:dyDescent="0.2">
      <c r="A119" s="92" t="s">
        <v>161</v>
      </c>
      <c r="B119" s="140" t="s">
        <v>160</v>
      </c>
      <c r="C119" s="69" t="s">
        <v>246</v>
      </c>
      <c r="D119" s="104">
        <f>D121+214.42*0.3+192.04*0.3</f>
        <v>624.69799999999987</v>
      </c>
      <c r="E119" s="114"/>
      <c r="F119" s="61"/>
      <c r="G119" s="93"/>
      <c r="H119" s="108"/>
      <c r="I119" s="61"/>
      <c r="J119" s="93"/>
      <c r="K119" s="62"/>
      <c r="L119" s="62"/>
      <c r="M119" s="62"/>
      <c r="N119" s="62"/>
      <c r="O119" s="62"/>
      <c r="P119" s="62"/>
      <c r="Q119" s="62"/>
      <c r="R119" s="62"/>
      <c r="S119" s="62"/>
      <c r="T119" s="63"/>
      <c r="U119" s="63"/>
    </row>
    <row r="120" spans="1:21" s="64" customFormat="1" ht="38.25" x14ac:dyDescent="0.2">
      <c r="A120" s="92" t="s">
        <v>162</v>
      </c>
      <c r="B120" s="140" t="s">
        <v>292</v>
      </c>
      <c r="C120" s="69" t="s">
        <v>246</v>
      </c>
      <c r="D120" s="104">
        <f>D121+214.42*0.1+192.94*0.1</f>
        <v>543.49599999999987</v>
      </c>
      <c r="E120" s="114"/>
      <c r="F120" s="61"/>
      <c r="G120" s="93"/>
      <c r="H120" s="108"/>
      <c r="I120" s="61"/>
      <c r="J120" s="93"/>
      <c r="K120" s="62"/>
      <c r="L120" s="62"/>
      <c r="M120" s="62"/>
      <c r="N120" s="62"/>
      <c r="O120" s="62"/>
      <c r="P120" s="62"/>
      <c r="Q120" s="62"/>
      <c r="R120" s="62"/>
      <c r="S120" s="62"/>
      <c r="T120" s="63"/>
      <c r="U120" s="63"/>
    </row>
    <row r="121" spans="1:21" s="64" customFormat="1" ht="12.75" x14ac:dyDescent="0.2">
      <c r="A121" s="92" t="s">
        <v>163</v>
      </c>
      <c r="B121" s="140" t="s">
        <v>286</v>
      </c>
      <c r="C121" s="60" t="s">
        <v>25</v>
      </c>
      <c r="D121" s="101">
        <f>26.9+358.25+11.03+106.58</f>
        <v>502.75999999999993</v>
      </c>
      <c r="E121" s="114"/>
      <c r="F121" s="61"/>
      <c r="G121" s="93"/>
      <c r="H121" s="108"/>
      <c r="I121" s="61"/>
      <c r="J121" s="93"/>
      <c r="K121" s="62"/>
      <c r="L121" s="62"/>
      <c r="M121" s="62"/>
      <c r="N121" s="62"/>
      <c r="O121" s="62"/>
      <c r="P121" s="62"/>
      <c r="Q121" s="62"/>
      <c r="R121" s="62"/>
      <c r="S121" s="62"/>
      <c r="T121" s="63"/>
      <c r="U121" s="63"/>
    </row>
    <row r="122" spans="1:21" s="38" customFormat="1" ht="26.25" customHeight="1" x14ac:dyDescent="0.25">
      <c r="A122" s="90" t="s">
        <v>164</v>
      </c>
      <c r="B122" s="141" t="s">
        <v>165</v>
      </c>
      <c r="C122" s="49"/>
      <c r="D122" s="100"/>
      <c r="E122" s="113"/>
      <c r="F122" s="56"/>
      <c r="G122" s="91"/>
      <c r="H122" s="107"/>
      <c r="I122" s="56"/>
      <c r="J122" s="91"/>
      <c r="K122" s="57"/>
      <c r="L122" s="57"/>
      <c r="M122" s="57"/>
      <c r="N122" s="57"/>
      <c r="O122" s="57"/>
      <c r="P122" s="57"/>
      <c r="Q122" s="57"/>
      <c r="R122" s="57"/>
      <c r="S122" s="57"/>
      <c r="T122" s="58"/>
      <c r="U122" s="58"/>
    </row>
    <row r="123" spans="1:21" s="64" customFormat="1" ht="26.25" x14ac:dyDescent="0.2">
      <c r="A123" s="92" t="s">
        <v>167</v>
      </c>
      <c r="B123" s="140" t="s">
        <v>160</v>
      </c>
      <c r="C123" s="69" t="s">
        <v>246</v>
      </c>
      <c r="D123" s="104">
        <f>480.98+285.3+818.61+479.8</f>
        <v>2064.69</v>
      </c>
      <c r="E123" s="114"/>
      <c r="F123" s="61"/>
      <c r="G123" s="93"/>
      <c r="H123" s="108"/>
      <c r="I123" s="61"/>
      <c r="J123" s="93"/>
      <c r="K123" s="62"/>
      <c r="L123" s="62"/>
      <c r="M123" s="62"/>
      <c r="N123" s="62"/>
      <c r="O123" s="62"/>
      <c r="P123" s="62"/>
      <c r="Q123" s="62"/>
      <c r="R123" s="62"/>
      <c r="S123" s="62"/>
      <c r="T123" s="63"/>
      <c r="U123" s="63"/>
    </row>
    <row r="124" spans="1:21" s="64" customFormat="1" ht="26.25" x14ac:dyDescent="0.2">
      <c r="A124" s="92" t="s">
        <v>168</v>
      </c>
      <c r="B124" s="140" t="s">
        <v>166</v>
      </c>
      <c r="C124" s="69" t="s">
        <v>246</v>
      </c>
      <c r="D124" s="104">
        <f>480.98+190.2+818.61+319.87</f>
        <v>1809.6599999999999</v>
      </c>
      <c r="E124" s="114"/>
      <c r="F124" s="61"/>
      <c r="G124" s="93"/>
      <c r="H124" s="108"/>
      <c r="I124" s="61"/>
      <c r="J124" s="93"/>
      <c r="K124" s="62"/>
      <c r="L124" s="62"/>
      <c r="M124" s="62"/>
      <c r="N124" s="62"/>
      <c r="O124" s="62"/>
      <c r="P124" s="62"/>
      <c r="Q124" s="62"/>
      <c r="R124" s="62"/>
      <c r="S124" s="62"/>
      <c r="T124" s="63"/>
      <c r="U124" s="63"/>
    </row>
    <row r="125" spans="1:21" s="64" customFormat="1" ht="12.75" x14ac:dyDescent="0.2">
      <c r="A125" s="92" t="s">
        <v>169</v>
      </c>
      <c r="B125" s="140" t="s">
        <v>286</v>
      </c>
      <c r="C125" s="60" t="s">
        <v>25</v>
      </c>
      <c r="D125" s="101">
        <f>705.59+593.91</f>
        <v>1299.5</v>
      </c>
      <c r="E125" s="114"/>
      <c r="F125" s="61"/>
      <c r="G125" s="93"/>
      <c r="H125" s="108"/>
      <c r="I125" s="61"/>
      <c r="J125" s="93"/>
      <c r="K125" s="62"/>
      <c r="L125" s="61"/>
      <c r="M125" s="62"/>
      <c r="N125" s="62"/>
      <c r="O125" s="62"/>
      <c r="P125" s="62"/>
      <c r="Q125" s="62"/>
      <c r="R125" s="62"/>
      <c r="S125" s="62"/>
      <c r="T125" s="63"/>
      <c r="U125" s="63"/>
    </row>
    <row r="126" spans="1:21" s="64" customFormat="1" ht="29.25" customHeight="1" x14ac:dyDescent="0.2">
      <c r="A126" s="95"/>
      <c r="B126" s="83" t="s">
        <v>265</v>
      </c>
      <c r="C126" s="81"/>
      <c r="D126" s="103"/>
      <c r="E126" s="116"/>
      <c r="F126" s="82"/>
      <c r="G126" s="96"/>
      <c r="H126" s="110"/>
      <c r="I126" s="82"/>
      <c r="J126" s="96"/>
      <c r="K126" s="62"/>
      <c r="L126" s="62"/>
      <c r="M126" s="62"/>
      <c r="N126" s="62"/>
      <c r="O126" s="62"/>
      <c r="P126" s="62"/>
      <c r="Q126" s="62"/>
      <c r="R126" s="62"/>
      <c r="S126" s="62"/>
      <c r="T126" s="63"/>
      <c r="U126" s="63"/>
    </row>
    <row r="127" spans="1:21" s="38" customFormat="1" ht="26.25" customHeight="1" x14ac:dyDescent="0.25">
      <c r="A127" s="90" t="s">
        <v>170</v>
      </c>
      <c r="B127" s="141" t="s">
        <v>173</v>
      </c>
      <c r="C127" s="49"/>
      <c r="D127" s="100"/>
      <c r="E127" s="113"/>
      <c r="F127" s="56"/>
      <c r="G127" s="91"/>
      <c r="H127" s="107"/>
      <c r="I127" s="56"/>
      <c r="J127" s="91"/>
      <c r="K127" s="57"/>
      <c r="L127" s="57"/>
      <c r="M127" s="57"/>
      <c r="N127" s="57"/>
      <c r="O127" s="57"/>
      <c r="P127" s="57"/>
      <c r="Q127" s="57"/>
      <c r="R127" s="57"/>
      <c r="S127" s="57"/>
      <c r="T127" s="58"/>
      <c r="U127" s="58"/>
    </row>
    <row r="128" spans="1:21" s="64" customFormat="1" ht="25.5" customHeight="1" x14ac:dyDescent="0.2">
      <c r="A128" s="92" t="s">
        <v>171</v>
      </c>
      <c r="B128" s="140" t="s">
        <v>77</v>
      </c>
      <c r="C128" s="60" t="s">
        <v>25</v>
      </c>
      <c r="D128" s="101">
        <v>1010.13</v>
      </c>
      <c r="E128" s="114"/>
      <c r="F128" s="61"/>
      <c r="G128" s="93"/>
      <c r="H128" s="108"/>
      <c r="I128" s="61"/>
      <c r="J128" s="93"/>
      <c r="K128" s="62"/>
      <c r="L128" s="62"/>
      <c r="M128" s="62"/>
      <c r="N128" s="62"/>
      <c r="O128" s="62"/>
      <c r="P128" s="62"/>
      <c r="Q128" s="62"/>
      <c r="R128" s="62"/>
      <c r="S128" s="62"/>
      <c r="T128" s="63"/>
      <c r="U128" s="63"/>
    </row>
    <row r="129" spans="1:21" s="64" customFormat="1" ht="33.75" customHeight="1" x14ac:dyDescent="0.2">
      <c r="A129" s="92" t="s">
        <v>172</v>
      </c>
      <c r="B129" s="140" t="s">
        <v>284</v>
      </c>
      <c r="C129" s="60" t="s">
        <v>25</v>
      </c>
      <c r="D129" s="101">
        <f>D128</f>
        <v>1010.13</v>
      </c>
      <c r="E129" s="114"/>
      <c r="F129" s="61"/>
      <c r="G129" s="93"/>
      <c r="H129" s="108"/>
      <c r="I129" s="61"/>
      <c r="J129" s="93"/>
      <c r="K129" s="62"/>
      <c r="L129" s="62"/>
      <c r="M129" s="62"/>
      <c r="N129" s="62"/>
      <c r="O129" s="62"/>
      <c r="P129" s="62"/>
      <c r="Q129" s="62"/>
      <c r="R129" s="62"/>
      <c r="S129" s="62"/>
      <c r="T129" s="63"/>
      <c r="U129" s="63"/>
    </row>
    <row r="130" spans="1:21" s="38" customFormat="1" ht="26.25" customHeight="1" x14ac:dyDescent="0.25">
      <c r="A130" s="90" t="s">
        <v>175</v>
      </c>
      <c r="B130" s="141" t="s">
        <v>174</v>
      </c>
      <c r="C130" s="49"/>
      <c r="D130" s="100"/>
      <c r="E130" s="113"/>
      <c r="F130" s="56"/>
      <c r="G130" s="91"/>
      <c r="H130" s="107"/>
      <c r="I130" s="56"/>
      <c r="J130" s="91"/>
      <c r="K130" s="57"/>
      <c r="L130" s="57"/>
      <c r="M130" s="57"/>
      <c r="N130" s="57"/>
      <c r="O130" s="57"/>
      <c r="P130" s="57"/>
      <c r="Q130" s="57"/>
      <c r="R130" s="57"/>
      <c r="S130" s="57"/>
      <c r="T130" s="58"/>
      <c r="U130" s="58"/>
    </row>
    <row r="131" spans="1:21" s="64" customFormat="1" ht="26.25" x14ac:dyDescent="0.2">
      <c r="A131" s="92" t="s">
        <v>176</v>
      </c>
      <c r="B131" s="140" t="s">
        <v>146</v>
      </c>
      <c r="C131" s="69" t="s">
        <v>246</v>
      </c>
      <c r="D131" s="104">
        <f>D134+112.61*0.3</f>
        <v>99.113</v>
      </c>
      <c r="E131" s="114"/>
      <c r="F131" s="61"/>
      <c r="G131" s="93"/>
      <c r="H131" s="108"/>
      <c r="I131" s="61"/>
      <c r="J131" s="93"/>
      <c r="K131" s="62"/>
      <c r="L131" s="62"/>
      <c r="M131" s="62"/>
      <c r="N131" s="62"/>
      <c r="O131" s="62"/>
      <c r="P131" s="62"/>
      <c r="Q131" s="62"/>
      <c r="R131" s="62"/>
      <c r="S131" s="62"/>
      <c r="T131" s="63"/>
      <c r="U131" s="63"/>
    </row>
    <row r="132" spans="1:21" s="64" customFormat="1" ht="25.5" x14ac:dyDescent="0.2">
      <c r="A132" s="92" t="s">
        <v>177</v>
      </c>
      <c r="B132" s="140" t="s">
        <v>293</v>
      </c>
      <c r="C132" s="60" t="s">
        <v>25</v>
      </c>
      <c r="D132" s="101">
        <v>65.33</v>
      </c>
      <c r="E132" s="114"/>
      <c r="F132" s="61"/>
      <c r="G132" s="93"/>
      <c r="H132" s="108"/>
      <c r="I132" s="61"/>
      <c r="J132" s="93"/>
      <c r="K132" s="62"/>
      <c r="L132" s="62"/>
      <c r="M132" s="62"/>
      <c r="N132" s="62"/>
      <c r="O132" s="62"/>
      <c r="P132" s="62"/>
      <c r="Q132" s="62"/>
      <c r="R132" s="62"/>
      <c r="S132" s="62"/>
      <c r="T132" s="63"/>
      <c r="U132" s="63"/>
    </row>
    <row r="133" spans="1:21" s="64" customFormat="1" ht="12.75" x14ac:dyDescent="0.2">
      <c r="A133" s="92" t="s">
        <v>178</v>
      </c>
      <c r="B133" s="140" t="s">
        <v>77</v>
      </c>
      <c r="C133" s="60" t="s">
        <v>25</v>
      </c>
      <c r="D133" s="101">
        <f>D132</f>
        <v>65.33</v>
      </c>
      <c r="E133" s="114"/>
      <c r="F133" s="61"/>
      <c r="G133" s="93"/>
      <c r="H133" s="108"/>
      <c r="I133" s="61"/>
      <c r="J133" s="93"/>
      <c r="K133" s="62"/>
      <c r="L133" s="62"/>
      <c r="M133" s="62"/>
      <c r="N133" s="62"/>
      <c r="O133" s="62"/>
      <c r="P133" s="62"/>
      <c r="Q133" s="62"/>
      <c r="R133" s="62"/>
      <c r="S133" s="62"/>
      <c r="T133" s="63"/>
      <c r="U133" s="63"/>
    </row>
    <row r="134" spans="1:21" s="64" customFormat="1" ht="25.5" x14ac:dyDescent="0.2">
      <c r="A134" s="92" t="s">
        <v>179</v>
      </c>
      <c r="B134" s="140" t="s">
        <v>294</v>
      </c>
      <c r="C134" s="60" t="s">
        <v>25</v>
      </c>
      <c r="D134" s="101">
        <f>D132</f>
        <v>65.33</v>
      </c>
      <c r="E134" s="114"/>
      <c r="F134" s="61"/>
      <c r="G134" s="93"/>
      <c r="H134" s="108"/>
      <c r="I134" s="61"/>
      <c r="J134" s="93"/>
      <c r="K134" s="62"/>
      <c r="L134" s="62"/>
      <c r="M134" s="62"/>
      <c r="N134" s="62"/>
      <c r="O134" s="62"/>
      <c r="P134" s="62"/>
      <c r="Q134" s="62"/>
      <c r="R134" s="62"/>
      <c r="S134" s="62"/>
      <c r="T134" s="63"/>
      <c r="U134" s="63"/>
    </row>
    <row r="135" spans="1:21" s="38" customFormat="1" ht="26.25" customHeight="1" x14ac:dyDescent="0.25">
      <c r="A135" s="90" t="s">
        <v>180</v>
      </c>
      <c r="B135" s="141" t="s">
        <v>181</v>
      </c>
      <c r="C135" s="49"/>
      <c r="D135" s="100"/>
      <c r="E135" s="113"/>
      <c r="F135" s="56"/>
      <c r="G135" s="91"/>
      <c r="H135" s="107"/>
      <c r="I135" s="56"/>
      <c r="J135" s="91"/>
      <c r="K135" s="57"/>
      <c r="L135" s="57"/>
      <c r="M135" s="57"/>
      <c r="N135" s="57"/>
      <c r="O135" s="57"/>
      <c r="P135" s="57"/>
      <c r="Q135" s="57"/>
      <c r="R135" s="57"/>
      <c r="S135" s="57"/>
      <c r="T135" s="58"/>
      <c r="U135" s="58"/>
    </row>
    <row r="136" spans="1:21" s="64" customFormat="1" ht="26.25" customHeight="1" x14ac:dyDescent="0.2">
      <c r="A136" s="92" t="s">
        <v>184</v>
      </c>
      <c r="B136" s="140" t="s">
        <v>146</v>
      </c>
      <c r="C136" s="69" t="s">
        <v>246</v>
      </c>
      <c r="D136" s="104">
        <f>D139+18.78*0.3</f>
        <v>18.454000000000001</v>
      </c>
      <c r="E136" s="114"/>
      <c r="F136" s="61"/>
      <c r="G136" s="93"/>
      <c r="H136" s="108"/>
      <c r="I136" s="61"/>
      <c r="J136" s="93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63"/>
    </row>
    <row r="137" spans="1:21" s="64" customFormat="1" ht="25.5" x14ac:dyDescent="0.2">
      <c r="A137" s="92" t="s">
        <v>185</v>
      </c>
      <c r="B137" s="140" t="s">
        <v>295</v>
      </c>
      <c r="C137" s="60" t="s">
        <v>25</v>
      </c>
      <c r="D137" s="101">
        <v>12.82</v>
      </c>
      <c r="E137" s="114"/>
      <c r="F137" s="61"/>
      <c r="G137" s="93"/>
      <c r="H137" s="108"/>
      <c r="I137" s="61"/>
      <c r="J137" s="93"/>
      <c r="K137" s="62"/>
      <c r="L137" s="62"/>
      <c r="M137" s="62"/>
      <c r="N137" s="62"/>
      <c r="O137" s="62"/>
      <c r="P137" s="62"/>
      <c r="Q137" s="62"/>
      <c r="R137" s="62"/>
      <c r="S137" s="62"/>
      <c r="T137" s="63"/>
      <c r="U137" s="63"/>
    </row>
    <row r="138" spans="1:21" s="64" customFormat="1" ht="45" customHeight="1" x14ac:dyDescent="0.2">
      <c r="A138" s="92" t="s">
        <v>186</v>
      </c>
      <c r="B138" s="140" t="s">
        <v>182</v>
      </c>
      <c r="C138" s="69" t="s">
        <v>246</v>
      </c>
      <c r="D138" s="104">
        <f>D139+18.78*0.2</f>
        <v>16.576000000000001</v>
      </c>
      <c r="E138" s="114"/>
      <c r="F138" s="61"/>
      <c r="G138" s="93"/>
      <c r="H138" s="108"/>
      <c r="I138" s="61"/>
      <c r="J138" s="93"/>
      <c r="K138" s="62"/>
      <c r="L138" s="62"/>
      <c r="M138" s="62"/>
      <c r="N138" s="62"/>
      <c r="O138" s="62"/>
      <c r="P138" s="62"/>
      <c r="Q138" s="62"/>
      <c r="R138" s="62"/>
      <c r="S138" s="62"/>
      <c r="T138" s="63"/>
      <c r="U138" s="63"/>
    </row>
    <row r="139" spans="1:21" s="64" customFormat="1" ht="30.75" customHeight="1" x14ac:dyDescent="0.2">
      <c r="A139" s="92" t="s">
        <v>187</v>
      </c>
      <c r="B139" s="140" t="s">
        <v>294</v>
      </c>
      <c r="C139" s="60" t="s">
        <v>25</v>
      </c>
      <c r="D139" s="101">
        <f>D137</f>
        <v>12.82</v>
      </c>
      <c r="E139" s="114"/>
      <c r="F139" s="61"/>
      <c r="G139" s="93"/>
      <c r="H139" s="108"/>
      <c r="I139" s="61"/>
      <c r="J139" s="93"/>
      <c r="K139" s="62"/>
      <c r="L139" s="62"/>
      <c r="M139" s="62"/>
      <c r="N139" s="62"/>
      <c r="O139" s="62"/>
      <c r="P139" s="62"/>
      <c r="Q139" s="62"/>
      <c r="R139" s="62"/>
      <c r="S139" s="62"/>
      <c r="T139" s="63"/>
      <c r="U139" s="63"/>
    </row>
    <row r="140" spans="1:21" s="64" customFormat="1" ht="20.25" customHeight="1" x14ac:dyDescent="0.2">
      <c r="A140" s="92" t="s">
        <v>188</v>
      </c>
      <c r="B140" s="140" t="s">
        <v>183</v>
      </c>
      <c r="C140" s="60" t="s">
        <v>25</v>
      </c>
      <c r="D140" s="101">
        <f>D137</f>
        <v>12.82</v>
      </c>
      <c r="E140" s="114"/>
      <c r="F140" s="61"/>
      <c r="G140" s="93"/>
      <c r="H140" s="108"/>
      <c r="I140" s="61"/>
      <c r="J140" s="93"/>
      <c r="K140" s="62"/>
      <c r="L140" s="62"/>
      <c r="M140" s="62"/>
      <c r="N140" s="62"/>
      <c r="O140" s="62"/>
      <c r="P140" s="62"/>
      <c r="Q140" s="62"/>
      <c r="R140" s="62"/>
      <c r="S140" s="62"/>
      <c r="T140" s="63"/>
      <c r="U140" s="63"/>
    </row>
    <row r="141" spans="1:21" s="38" customFormat="1" ht="26.25" customHeight="1" x14ac:dyDescent="0.25">
      <c r="A141" s="90" t="s">
        <v>189</v>
      </c>
      <c r="B141" s="141" t="s">
        <v>190</v>
      </c>
      <c r="C141" s="49"/>
      <c r="D141" s="100"/>
      <c r="E141" s="113"/>
      <c r="F141" s="56"/>
      <c r="G141" s="91"/>
      <c r="H141" s="107"/>
      <c r="I141" s="56"/>
      <c r="J141" s="91"/>
      <c r="K141" s="57"/>
      <c r="L141" s="57"/>
      <c r="M141" s="57"/>
      <c r="N141" s="57"/>
      <c r="O141" s="57"/>
      <c r="P141" s="57"/>
      <c r="Q141" s="57"/>
      <c r="R141" s="57"/>
      <c r="S141" s="57"/>
      <c r="T141" s="58"/>
      <c r="U141" s="58"/>
    </row>
    <row r="142" spans="1:21" s="64" customFormat="1" ht="26.25" x14ac:dyDescent="0.2">
      <c r="A142" s="92" t="s">
        <v>191</v>
      </c>
      <c r="B142" s="140" t="s">
        <v>146</v>
      </c>
      <c r="C142" s="69" t="s">
        <v>246</v>
      </c>
      <c r="D142" s="104">
        <f>D145+18.38*0.3</f>
        <v>16.853999999999999</v>
      </c>
      <c r="E142" s="114"/>
      <c r="F142" s="61"/>
      <c r="G142" s="93"/>
      <c r="H142" s="108"/>
      <c r="I142" s="61"/>
      <c r="J142" s="93"/>
      <c r="K142" s="62"/>
      <c r="L142" s="62"/>
      <c r="M142" s="62"/>
      <c r="N142" s="62"/>
      <c r="O142" s="62"/>
      <c r="P142" s="62"/>
      <c r="Q142" s="62"/>
      <c r="R142" s="62"/>
      <c r="S142" s="62"/>
      <c r="T142" s="63"/>
      <c r="U142" s="63"/>
    </row>
    <row r="143" spans="1:21" s="64" customFormat="1" ht="25.5" x14ac:dyDescent="0.2">
      <c r="A143" s="92" t="s">
        <v>192</v>
      </c>
      <c r="B143" s="140" t="s">
        <v>295</v>
      </c>
      <c r="C143" s="60" t="s">
        <v>25</v>
      </c>
      <c r="D143" s="101">
        <v>11.34</v>
      </c>
      <c r="E143" s="114"/>
      <c r="F143" s="61"/>
      <c r="G143" s="93"/>
      <c r="H143" s="108"/>
      <c r="I143" s="61"/>
      <c r="J143" s="93"/>
      <c r="K143" s="62"/>
      <c r="L143" s="62"/>
      <c r="M143" s="62"/>
      <c r="N143" s="62"/>
      <c r="O143" s="62"/>
      <c r="P143" s="62"/>
      <c r="Q143" s="62"/>
      <c r="R143" s="62"/>
      <c r="S143" s="62"/>
      <c r="T143" s="63"/>
      <c r="U143" s="63"/>
    </row>
    <row r="144" spans="1:21" s="64" customFormat="1" ht="22.5" customHeight="1" x14ac:dyDescent="0.2">
      <c r="A144" s="92" t="s">
        <v>193</v>
      </c>
      <c r="B144" s="140" t="s">
        <v>77</v>
      </c>
      <c r="C144" s="60" t="s">
        <v>25</v>
      </c>
      <c r="D144" s="101">
        <f>D143</f>
        <v>11.34</v>
      </c>
      <c r="E144" s="114"/>
      <c r="F144" s="61"/>
      <c r="G144" s="93"/>
      <c r="H144" s="108"/>
      <c r="I144" s="61"/>
      <c r="J144" s="93"/>
      <c r="K144" s="62"/>
      <c r="L144" s="62"/>
      <c r="M144" s="62"/>
      <c r="N144" s="62"/>
      <c r="O144" s="62"/>
      <c r="P144" s="62"/>
      <c r="Q144" s="62"/>
      <c r="R144" s="62"/>
      <c r="S144" s="62"/>
      <c r="T144" s="63"/>
      <c r="U144" s="63"/>
    </row>
    <row r="145" spans="1:21" s="64" customFormat="1" ht="34.5" customHeight="1" x14ac:dyDescent="0.2">
      <c r="A145" s="92" t="s">
        <v>194</v>
      </c>
      <c r="B145" s="140" t="s">
        <v>296</v>
      </c>
      <c r="C145" s="60" t="s">
        <v>25</v>
      </c>
      <c r="D145" s="101">
        <f>D143</f>
        <v>11.34</v>
      </c>
      <c r="E145" s="114"/>
      <c r="F145" s="61"/>
      <c r="G145" s="93"/>
      <c r="H145" s="108"/>
      <c r="I145" s="61"/>
      <c r="J145" s="93"/>
      <c r="K145" s="62"/>
      <c r="L145" s="62"/>
      <c r="M145" s="62"/>
      <c r="N145" s="62"/>
      <c r="O145" s="62"/>
      <c r="P145" s="62"/>
      <c r="Q145" s="62"/>
      <c r="R145" s="62"/>
      <c r="S145" s="62"/>
      <c r="T145" s="63"/>
      <c r="U145" s="63"/>
    </row>
    <row r="146" spans="1:21" s="64" customFormat="1" ht="19.5" customHeight="1" x14ac:dyDescent="0.2">
      <c r="A146" s="92" t="s">
        <v>195</v>
      </c>
      <c r="B146" s="140" t="s">
        <v>183</v>
      </c>
      <c r="C146" s="60" t="s">
        <v>25</v>
      </c>
      <c r="D146" s="101">
        <f>D143</f>
        <v>11.34</v>
      </c>
      <c r="E146" s="114"/>
      <c r="F146" s="61"/>
      <c r="G146" s="93"/>
      <c r="H146" s="108"/>
      <c r="I146" s="61"/>
      <c r="J146" s="93"/>
      <c r="K146" s="62"/>
      <c r="L146" s="62"/>
      <c r="M146" s="62"/>
      <c r="N146" s="62"/>
      <c r="O146" s="62"/>
      <c r="P146" s="62"/>
      <c r="Q146" s="62"/>
      <c r="R146" s="62"/>
      <c r="S146" s="62"/>
      <c r="T146" s="63"/>
      <c r="U146" s="63"/>
    </row>
    <row r="147" spans="1:21" s="38" customFormat="1" ht="26.25" customHeight="1" x14ac:dyDescent="0.25">
      <c r="A147" s="90" t="s">
        <v>196</v>
      </c>
      <c r="B147" s="141" t="s">
        <v>197</v>
      </c>
      <c r="C147" s="49"/>
      <c r="D147" s="100"/>
      <c r="E147" s="113"/>
      <c r="F147" s="56"/>
      <c r="G147" s="91"/>
      <c r="H147" s="107"/>
      <c r="I147" s="56"/>
      <c r="J147" s="91"/>
      <c r="K147" s="57"/>
      <c r="L147" s="57"/>
      <c r="M147" s="57"/>
      <c r="N147" s="57"/>
      <c r="O147" s="57"/>
      <c r="P147" s="57"/>
      <c r="Q147" s="57"/>
      <c r="R147" s="57"/>
      <c r="S147" s="57"/>
      <c r="T147" s="58"/>
      <c r="U147" s="58"/>
    </row>
    <row r="148" spans="1:21" s="64" customFormat="1" ht="26.25" x14ac:dyDescent="0.2">
      <c r="A148" s="92" t="s">
        <v>198</v>
      </c>
      <c r="B148" s="140" t="s">
        <v>146</v>
      </c>
      <c r="C148" s="69" t="s">
        <v>246</v>
      </c>
      <c r="D148" s="104">
        <f>D149+14.32*0.3</f>
        <v>12.405999999999999</v>
      </c>
      <c r="E148" s="114"/>
      <c r="F148" s="61"/>
      <c r="G148" s="93"/>
      <c r="H148" s="108"/>
      <c r="I148" s="61"/>
      <c r="J148" s="93"/>
      <c r="K148" s="62"/>
      <c r="L148" s="62"/>
      <c r="M148" s="62"/>
      <c r="N148" s="62"/>
      <c r="O148" s="62"/>
      <c r="P148" s="62"/>
      <c r="Q148" s="62"/>
      <c r="R148" s="62"/>
      <c r="S148" s="62"/>
      <c r="T148" s="63"/>
      <c r="U148" s="63"/>
    </row>
    <row r="149" spans="1:21" s="64" customFormat="1" ht="29.25" customHeight="1" x14ac:dyDescent="0.2">
      <c r="A149" s="92" t="s">
        <v>199</v>
      </c>
      <c r="B149" s="140" t="s">
        <v>284</v>
      </c>
      <c r="C149" s="60" t="s">
        <v>25</v>
      </c>
      <c r="D149" s="101">
        <v>8.11</v>
      </c>
      <c r="E149" s="114"/>
      <c r="F149" s="61"/>
      <c r="G149" s="93"/>
      <c r="H149" s="108"/>
      <c r="I149" s="61"/>
      <c r="J149" s="93"/>
      <c r="K149" s="62"/>
      <c r="L149" s="62"/>
      <c r="M149" s="62"/>
      <c r="N149" s="62"/>
      <c r="O149" s="62"/>
      <c r="P149" s="62"/>
      <c r="Q149" s="62"/>
      <c r="R149" s="62"/>
      <c r="S149" s="62"/>
      <c r="T149" s="63"/>
      <c r="U149" s="63"/>
    </row>
    <row r="150" spans="1:21" s="64" customFormat="1" ht="18" customHeight="1" x14ac:dyDescent="0.2">
      <c r="A150" s="92" t="s">
        <v>200</v>
      </c>
      <c r="B150" s="140" t="s">
        <v>183</v>
      </c>
      <c r="C150" s="60" t="s">
        <v>25</v>
      </c>
      <c r="D150" s="101">
        <f>D149</f>
        <v>8.11</v>
      </c>
      <c r="E150" s="114"/>
      <c r="F150" s="61"/>
      <c r="G150" s="93"/>
      <c r="H150" s="108"/>
      <c r="I150" s="61"/>
      <c r="J150" s="93"/>
      <c r="K150" s="62"/>
      <c r="L150" s="62"/>
      <c r="M150" s="62"/>
      <c r="N150" s="62"/>
      <c r="O150" s="62"/>
      <c r="P150" s="62"/>
      <c r="Q150" s="62"/>
      <c r="R150" s="62"/>
      <c r="S150" s="62"/>
      <c r="T150" s="63"/>
      <c r="U150" s="63"/>
    </row>
    <row r="151" spans="1:21" s="38" customFormat="1" ht="26.25" customHeight="1" x14ac:dyDescent="0.25">
      <c r="A151" s="90" t="s">
        <v>201</v>
      </c>
      <c r="B151" s="141" t="s">
        <v>202</v>
      </c>
      <c r="C151" s="49"/>
      <c r="D151" s="100"/>
      <c r="E151" s="113"/>
      <c r="F151" s="56"/>
      <c r="G151" s="91"/>
      <c r="H151" s="107"/>
      <c r="I151" s="56"/>
      <c r="J151" s="91"/>
      <c r="K151" s="57"/>
      <c r="L151" s="57"/>
      <c r="M151" s="57"/>
      <c r="N151" s="57"/>
      <c r="O151" s="57"/>
      <c r="P151" s="57"/>
      <c r="Q151" s="57"/>
      <c r="R151" s="57"/>
      <c r="S151" s="57"/>
      <c r="T151" s="58"/>
      <c r="U151" s="58"/>
    </row>
    <row r="152" spans="1:21" s="64" customFormat="1" ht="12.75" x14ac:dyDescent="0.2">
      <c r="A152" s="92" t="s">
        <v>203</v>
      </c>
      <c r="B152" s="140" t="s">
        <v>270</v>
      </c>
      <c r="C152" s="60" t="s">
        <v>25</v>
      </c>
      <c r="D152" s="101">
        <v>339.72</v>
      </c>
      <c r="E152" s="114"/>
      <c r="F152" s="61"/>
      <c r="G152" s="93"/>
      <c r="H152" s="108"/>
      <c r="I152" s="61"/>
      <c r="J152" s="93"/>
      <c r="K152" s="62"/>
      <c r="L152" s="62"/>
      <c r="M152" s="62"/>
      <c r="N152" s="62"/>
      <c r="O152" s="62"/>
      <c r="P152" s="62"/>
      <c r="Q152" s="62"/>
      <c r="R152" s="62"/>
      <c r="S152" s="62"/>
      <c r="T152" s="63"/>
      <c r="U152" s="63"/>
    </row>
    <row r="153" spans="1:21" s="64" customFormat="1" ht="12.75" x14ac:dyDescent="0.2">
      <c r="A153" s="92" t="s">
        <v>204</v>
      </c>
      <c r="B153" s="140" t="s">
        <v>183</v>
      </c>
      <c r="C153" s="60" t="s">
        <v>25</v>
      </c>
      <c r="D153" s="101">
        <f>D152</f>
        <v>339.72</v>
      </c>
      <c r="E153" s="114"/>
      <c r="F153" s="61"/>
      <c r="G153" s="93"/>
      <c r="H153" s="108"/>
      <c r="I153" s="61"/>
      <c r="J153" s="93"/>
      <c r="K153" s="62"/>
      <c r="L153" s="62"/>
      <c r="M153" s="62"/>
      <c r="N153" s="62"/>
      <c r="O153" s="62"/>
      <c r="P153" s="62"/>
      <c r="Q153" s="62"/>
      <c r="R153" s="62"/>
      <c r="S153" s="62"/>
      <c r="T153" s="63"/>
      <c r="U153" s="63"/>
    </row>
    <row r="154" spans="1:21" s="38" customFormat="1" x14ac:dyDescent="0.25">
      <c r="A154" s="98" t="s">
        <v>205</v>
      </c>
      <c r="B154" s="143" t="s">
        <v>237</v>
      </c>
      <c r="C154" s="84"/>
      <c r="D154" s="106"/>
      <c r="E154" s="117"/>
      <c r="F154" s="85"/>
      <c r="G154" s="99"/>
      <c r="H154" s="111"/>
      <c r="I154" s="85"/>
      <c r="J154" s="99"/>
      <c r="K154" s="57"/>
      <c r="L154" s="57"/>
      <c r="M154" s="57"/>
      <c r="N154" s="57"/>
      <c r="O154" s="57"/>
      <c r="P154" s="57"/>
      <c r="Q154" s="57"/>
      <c r="R154" s="57"/>
      <c r="S154" s="57"/>
      <c r="T154" s="58"/>
      <c r="U154" s="58"/>
    </row>
    <row r="155" spans="1:21" s="64" customFormat="1" x14ac:dyDescent="0.2">
      <c r="A155" s="92" t="s">
        <v>207</v>
      </c>
      <c r="B155" s="144" t="s">
        <v>249</v>
      </c>
      <c r="C155" s="60" t="s">
        <v>206</v>
      </c>
      <c r="D155" s="101">
        <f>12*17+12*14</f>
        <v>372</v>
      </c>
      <c r="E155" s="114"/>
      <c r="F155" s="61"/>
      <c r="G155" s="93"/>
      <c r="H155" s="108"/>
      <c r="I155" s="61"/>
      <c r="J155" s="93"/>
      <c r="K155" s="62"/>
      <c r="L155" s="62"/>
      <c r="M155" s="62"/>
      <c r="N155" s="62"/>
      <c r="O155" s="62"/>
      <c r="P155" s="62"/>
      <c r="Q155" s="62"/>
      <c r="R155" s="62"/>
      <c r="S155" s="62"/>
      <c r="T155" s="63"/>
      <c r="U155" s="63"/>
    </row>
    <row r="156" spans="1:21" s="64" customFormat="1" x14ac:dyDescent="0.2">
      <c r="A156" s="92" t="s">
        <v>208</v>
      </c>
      <c r="B156" s="144" t="s">
        <v>248</v>
      </c>
      <c r="C156" s="60" t="s">
        <v>206</v>
      </c>
      <c r="D156" s="101">
        <f>17+15</f>
        <v>32</v>
      </c>
      <c r="E156" s="114"/>
      <c r="F156" s="61"/>
      <c r="G156" s="93"/>
      <c r="H156" s="108"/>
      <c r="I156" s="61"/>
      <c r="J156" s="93"/>
      <c r="K156" s="62"/>
      <c r="L156" s="62"/>
      <c r="M156" s="62"/>
      <c r="N156" s="62"/>
      <c r="O156" s="62"/>
      <c r="P156" s="62"/>
      <c r="Q156" s="62"/>
      <c r="R156" s="62"/>
      <c r="S156" s="62"/>
      <c r="T156" s="63"/>
      <c r="U156" s="63"/>
    </row>
    <row r="157" spans="1:21" s="64" customFormat="1" x14ac:dyDescent="0.2">
      <c r="A157" s="92" t="s">
        <v>209</v>
      </c>
      <c r="B157" s="144" t="s">
        <v>250</v>
      </c>
      <c r="C157" s="60" t="s">
        <v>206</v>
      </c>
      <c r="D157" s="101">
        <f>17+15</f>
        <v>32</v>
      </c>
      <c r="E157" s="114"/>
      <c r="F157" s="61"/>
      <c r="G157" s="93"/>
      <c r="H157" s="108"/>
      <c r="I157" s="61"/>
      <c r="J157" s="93"/>
      <c r="K157" s="62"/>
      <c r="L157" s="62"/>
      <c r="M157" s="62"/>
      <c r="N157" s="62"/>
      <c r="O157" s="62"/>
      <c r="P157" s="62"/>
      <c r="Q157" s="62"/>
      <c r="R157" s="62"/>
      <c r="S157" s="62"/>
      <c r="T157" s="63"/>
      <c r="U157" s="63"/>
    </row>
    <row r="158" spans="1:21" s="64" customFormat="1" x14ac:dyDescent="0.2">
      <c r="A158" s="92" t="s">
        <v>210</v>
      </c>
      <c r="B158" s="144" t="s">
        <v>251</v>
      </c>
      <c r="C158" s="60" t="s">
        <v>206</v>
      </c>
      <c r="D158" s="101">
        <v>17</v>
      </c>
      <c r="E158" s="114"/>
      <c r="F158" s="61"/>
      <c r="G158" s="93"/>
      <c r="H158" s="108"/>
      <c r="I158" s="61"/>
      <c r="J158" s="93"/>
      <c r="K158" s="62"/>
      <c r="L158" s="62"/>
      <c r="M158" s="62"/>
      <c r="N158" s="62"/>
      <c r="O158" s="62"/>
      <c r="P158" s="62"/>
      <c r="Q158" s="62"/>
      <c r="R158" s="62"/>
      <c r="S158" s="62"/>
      <c r="T158" s="63"/>
      <c r="U158" s="63"/>
    </row>
    <row r="159" spans="1:21" s="64" customFormat="1" x14ac:dyDescent="0.2">
      <c r="A159" s="92" t="s">
        <v>211</v>
      </c>
      <c r="B159" s="144" t="s">
        <v>252</v>
      </c>
      <c r="C159" s="60" t="s">
        <v>206</v>
      </c>
      <c r="D159" s="101">
        <v>17</v>
      </c>
      <c r="E159" s="114"/>
      <c r="F159" s="61"/>
      <c r="G159" s="93"/>
      <c r="H159" s="108"/>
      <c r="I159" s="61"/>
      <c r="J159" s="93"/>
      <c r="K159" s="62"/>
      <c r="L159" s="62"/>
      <c r="M159" s="62"/>
      <c r="N159" s="62"/>
      <c r="O159" s="62"/>
      <c r="P159" s="62"/>
      <c r="Q159" s="62"/>
      <c r="R159" s="62"/>
      <c r="S159" s="62"/>
      <c r="T159" s="63"/>
      <c r="U159" s="63"/>
    </row>
    <row r="160" spans="1:21" s="64" customFormat="1" x14ac:dyDescent="0.2">
      <c r="A160" s="92" t="s">
        <v>212</v>
      </c>
      <c r="B160" s="144" t="s">
        <v>253</v>
      </c>
      <c r="C160" s="60" t="s">
        <v>206</v>
      </c>
      <c r="D160" s="101">
        <v>17</v>
      </c>
      <c r="E160" s="114"/>
      <c r="F160" s="61"/>
      <c r="G160" s="93"/>
      <c r="H160" s="108"/>
      <c r="I160" s="61"/>
      <c r="J160" s="93"/>
      <c r="K160" s="62"/>
      <c r="L160" s="62"/>
      <c r="M160" s="62"/>
      <c r="N160" s="62"/>
      <c r="O160" s="62"/>
      <c r="P160" s="62"/>
      <c r="Q160" s="62"/>
      <c r="R160" s="62"/>
      <c r="S160" s="62"/>
      <c r="T160" s="63"/>
      <c r="U160" s="63"/>
    </row>
    <row r="161" spans="1:21" s="64" customFormat="1" x14ac:dyDescent="0.2">
      <c r="A161" s="92" t="s">
        <v>213</v>
      </c>
      <c r="B161" s="144" t="s">
        <v>254</v>
      </c>
      <c r="C161" s="60" t="s">
        <v>206</v>
      </c>
      <c r="D161" s="101">
        <v>15</v>
      </c>
      <c r="E161" s="114"/>
      <c r="F161" s="61"/>
      <c r="G161" s="93"/>
      <c r="H161" s="108"/>
      <c r="I161" s="61"/>
      <c r="J161" s="93"/>
      <c r="K161" s="62"/>
      <c r="L161" s="62"/>
      <c r="M161" s="62"/>
      <c r="N161" s="62"/>
      <c r="O161" s="62"/>
      <c r="P161" s="62"/>
      <c r="Q161" s="62"/>
      <c r="R161" s="62"/>
      <c r="S161" s="62"/>
      <c r="T161" s="63"/>
      <c r="U161" s="63"/>
    </row>
    <row r="162" spans="1:21" s="64" customFormat="1" x14ac:dyDescent="0.2">
      <c r="A162" s="92" t="s">
        <v>214</v>
      </c>
      <c r="B162" s="144" t="s">
        <v>255</v>
      </c>
      <c r="C162" s="60" t="s">
        <v>206</v>
      </c>
      <c r="D162" s="101">
        <v>15</v>
      </c>
      <c r="E162" s="114"/>
      <c r="F162" s="61"/>
      <c r="G162" s="93"/>
      <c r="H162" s="108"/>
      <c r="I162" s="61"/>
      <c r="J162" s="93"/>
      <c r="K162" s="62"/>
      <c r="L162" s="62"/>
      <c r="M162" s="62"/>
      <c r="N162" s="62"/>
      <c r="O162" s="62"/>
      <c r="P162" s="62"/>
      <c r="Q162" s="62"/>
      <c r="R162" s="62"/>
      <c r="S162" s="62"/>
      <c r="T162" s="63"/>
      <c r="U162" s="63"/>
    </row>
    <row r="163" spans="1:21" s="64" customFormat="1" x14ac:dyDescent="0.2">
      <c r="A163" s="92" t="s">
        <v>215</v>
      </c>
      <c r="B163" s="144" t="s">
        <v>256</v>
      </c>
      <c r="C163" s="60" t="s">
        <v>206</v>
      </c>
      <c r="D163" s="101">
        <v>15</v>
      </c>
      <c r="E163" s="114"/>
      <c r="F163" s="61"/>
      <c r="G163" s="93"/>
      <c r="H163" s="108"/>
      <c r="I163" s="61"/>
      <c r="J163" s="93"/>
      <c r="K163" s="62"/>
      <c r="L163" s="62"/>
      <c r="M163" s="62"/>
      <c r="N163" s="62"/>
      <c r="O163" s="62"/>
      <c r="P163" s="62"/>
      <c r="Q163" s="62"/>
      <c r="R163" s="62"/>
      <c r="S163" s="62"/>
      <c r="T163" s="63"/>
      <c r="U163" s="63"/>
    </row>
    <row r="164" spans="1:21" s="64" customFormat="1" x14ac:dyDescent="0.2">
      <c r="A164" s="92" t="s">
        <v>257</v>
      </c>
      <c r="B164" s="145" t="s">
        <v>239</v>
      </c>
      <c r="C164" s="60" t="s">
        <v>206</v>
      </c>
      <c r="D164" s="101">
        <v>2</v>
      </c>
      <c r="E164" s="114"/>
      <c r="F164" s="61"/>
      <c r="G164" s="93"/>
      <c r="H164" s="108"/>
      <c r="I164" s="61"/>
      <c r="J164" s="93"/>
      <c r="K164" s="62"/>
      <c r="L164" s="62"/>
      <c r="M164" s="62"/>
      <c r="N164" s="62"/>
      <c r="O164" s="62"/>
      <c r="P164" s="62"/>
      <c r="Q164" s="62"/>
      <c r="R164" s="62"/>
      <c r="S164" s="62"/>
      <c r="T164" s="63"/>
      <c r="U164" s="63"/>
    </row>
    <row r="165" spans="1:21" s="64" customFormat="1" ht="15.75" thickBot="1" x14ac:dyDescent="0.25">
      <c r="A165" s="118" t="s">
        <v>258</v>
      </c>
      <c r="B165" s="146" t="s">
        <v>241</v>
      </c>
      <c r="C165" s="119" t="s">
        <v>206</v>
      </c>
      <c r="D165" s="120">
        <v>6</v>
      </c>
      <c r="E165" s="121"/>
      <c r="F165" s="122"/>
      <c r="G165" s="123"/>
      <c r="H165" s="124"/>
      <c r="I165" s="122"/>
      <c r="J165" s="123"/>
      <c r="K165" s="62"/>
      <c r="L165" s="62"/>
      <c r="M165" s="62"/>
      <c r="N165" s="62"/>
      <c r="O165" s="62"/>
      <c r="P165" s="62"/>
      <c r="Q165" s="62"/>
      <c r="R165" s="62"/>
      <c r="S165" s="62"/>
      <c r="T165" s="63"/>
      <c r="U165" s="63"/>
    </row>
    <row r="166" spans="1:21" s="38" customFormat="1" ht="33" customHeight="1" thickBot="1" x14ac:dyDescent="0.3">
      <c r="A166" s="125"/>
      <c r="B166" s="147" t="s">
        <v>216</v>
      </c>
      <c r="C166" s="126"/>
      <c r="D166" s="127"/>
      <c r="E166" s="128"/>
      <c r="F166" s="129"/>
      <c r="G166" s="130"/>
      <c r="H166" s="131"/>
      <c r="I166" s="129"/>
      <c r="J166" s="130"/>
      <c r="K166" s="57"/>
      <c r="L166" s="57"/>
      <c r="M166" s="57"/>
      <c r="N166" s="57"/>
      <c r="O166" s="57"/>
      <c r="P166" s="57"/>
      <c r="Q166" s="57"/>
      <c r="R166" s="57"/>
      <c r="S166" s="57"/>
      <c r="T166" s="58"/>
      <c r="U166" s="58"/>
    </row>
    <row r="167" spans="1:21" ht="18.75" x14ac:dyDescent="0.25">
      <c r="A167" s="12"/>
      <c r="B167" s="13" t="s">
        <v>30</v>
      </c>
      <c r="C167" s="14"/>
      <c r="D167" s="17"/>
      <c r="E167" s="17"/>
      <c r="F167" s="17"/>
      <c r="G167" s="17"/>
      <c r="H167" s="17"/>
      <c r="I167" s="17"/>
      <c r="J167" s="18"/>
    </row>
    <row r="168" spans="1:21" s="38" customFormat="1" x14ac:dyDescent="0.25">
      <c r="A168" s="90" t="s">
        <v>219</v>
      </c>
      <c r="B168" s="139" t="s">
        <v>217</v>
      </c>
      <c r="C168" s="49"/>
      <c r="D168" s="56"/>
      <c r="E168" s="56"/>
      <c r="F168" s="56"/>
      <c r="G168" s="56"/>
      <c r="H168" s="56"/>
      <c r="I168" s="56"/>
      <c r="J168" s="91"/>
      <c r="K168" s="57"/>
      <c r="L168" s="57"/>
      <c r="M168" s="57"/>
      <c r="N168" s="57"/>
      <c r="O168" s="57"/>
      <c r="P168" s="57"/>
      <c r="Q168" s="57"/>
      <c r="R168" s="57"/>
      <c r="S168" s="57"/>
      <c r="T168" s="58"/>
      <c r="U168" s="58"/>
    </row>
    <row r="169" spans="1:21" s="64" customFormat="1" ht="12.75" x14ac:dyDescent="0.2">
      <c r="A169" s="132" t="s">
        <v>220</v>
      </c>
      <c r="B169" s="148" t="s">
        <v>218</v>
      </c>
      <c r="C169" s="60" t="s">
        <v>25</v>
      </c>
      <c r="D169" s="61">
        <v>2033.16</v>
      </c>
      <c r="E169" s="61"/>
      <c r="F169" s="61"/>
      <c r="G169" s="61"/>
      <c r="H169" s="61"/>
      <c r="I169" s="61"/>
      <c r="J169" s="93"/>
      <c r="K169" s="62"/>
      <c r="L169" s="62"/>
      <c r="M169" s="62"/>
      <c r="N169" s="62"/>
      <c r="O169" s="62"/>
      <c r="P169" s="62"/>
      <c r="Q169" s="62"/>
      <c r="R169" s="62"/>
      <c r="S169" s="62"/>
      <c r="T169" s="63"/>
      <c r="U169" s="63"/>
    </row>
    <row r="170" spans="1:21" s="64" customFormat="1" ht="25.5" x14ac:dyDescent="0.2">
      <c r="A170" s="132" t="s">
        <v>221</v>
      </c>
      <c r="B170" s="140" t="s">
        <v>297</v>
      </c>
      <c r="C170" s="60" t="s">
        <v>25</v>
      </c>
      <c r="D170" s="61">
        <f>D169</f>
        <v>2033.16</v>
      </c>
      <c r="E170" s="61"/>
      <c r="F170" s="61"/>
      <c r="G170" s="61"/>
      <c r="H170" s="61"/>
      <c r="I170" s="61"/>
      <c r="J170" s="93"/>
      <c r="K170" s="62"/>
      <c r="L170" s="62"/>
      <c r="M170" s="62"/>
      <c r="N170" s="62"/>
      <c r="O170" s="62"/>
      <c r="P170" s="62"/>
      <c r="Q170" s="62"/>
      <c r="R170" s="62"/>
      <c r="S170" s="62"/>
      <c r="T170" s="63"/>
      <c r="U170" s="63"/>
    </row>
    <row r="171" spans="1:21" s="64" customFormat="1" ht="22.5" customHeight="1" x14ac:dyDescent="0.2">
      <c r="A171" s="92" t="s">
        <v>222</v>
      </c>
      <c r="B171" s="148" t="s">
        <v>298</v>
      </c>
      <c r="C171" s="60" t="s">
        <v>25</v>
      </c>
      <c r="D171" s="61">
        <f>D169</f>
        <v>2033.16</v>
      </c>
      <c r="E171" s="61"/>
      <c r="F171" s="61"/>
      <c r="G171" s="61"/>
      <c r="H171" s="61"/>
      <c r="I171" s="61"/>
      <c r="J171" s="93"/>
      <c r="K171" s="62"/>
      <c r="L171" s="62"/>
      <c r="M171" s="62"/>
      <c r="N171" s="62"/>
      <c r="O171" s="62"/>
      <c r="P171" s="62"/>
      <c r="Q171" s="62"/>
      <c r="R171" s="62"/>
      <c r="S171" s="62"/>
      <c r="T171" s="63"/>
      <c r="U171" s="63"/>
    </row>
    <row r="172" spans="1:21" s="38" customFormat="1" x14ac:dyDescent="0.25">
      <c r="A172" s="156" t="s">
        <v>223</v>
      </c>
      <c r="B172" s="157" t="s">
        <v>224</v>
      </c>
      <c r="C172" s="158"/>
      <c r="D172" s="159"/>
      <c r="E172" s="159"/>
      <c r="F172" s="159"/>
      <c r="G172" s="159"/>
      <c r="H172" s="159"/>
      <c r="I172" s="159"/>
      <c r="J172" s="160"/>
      <c r="K172" s="154"/>
      <c r="L172" s="57"/>
      <c r="M172" s="57"/>
      <c r="N172" s="57"/>
      <c r="O172" s="57"/>
      <c r="P172" s="57"/>
      <c r="Q172" s="57"/>
      <c r="R172" s="57"/>
      <c r="S172" s="57"/>
      <c r="T172" s="58"/>
      <c r="U172" s="58"/>
    </row>
    <row r="173" spans="1:21" ht="34.5" customHeight="1" x14ac:dyDescent="0.25">
      <c r="A173" s="161" t="s">
        <v>225</v>
      </c>
      <c r="B173" s="162" t="s">
        <v>306</v>
      </c>
      <c r="C173" s="163" t="s">
        <v>25</v>
      </c>
      <c r="D173" s="164">
        <v>128.74</v>
      </c>
      <c r="E173" s="164"/>
      <c r="F173" s="164"/>
      <c r="G173" s="164"/>
      <c r="H173" s="164"/>
      <c r="I173" s="164"/>
      <c r="J173" s="165"/>
      <c r="K173" s="155"/>
    </row>
    <row r="174" spans="1:21" s="38" customFormat="1" x14ac:dyDescent="0.25">
      <c r="A174" s="90" t="s">
        <v>226</v>
      </c>
      <c r="B174" s="139" t="s">
        <v>227</v>
      </c>
      <c r="C174" s="49"/>
      <c r="D174" s="56"/>
      <c r="E174" s="56"/>
      <c r="F174" s="56"/>
      <c r="G174" s="56"/>
      <c r="H174" s="56"/>
      <c r="I174" s="56"/>
      <c r="J174" s="91"/>
      <c r="K174" s="57"/>
      <c r="L174" s="57"/>
      <c r="M174" s="57"/>
      <c r="N174" s="57"/>
      <c r="O174" s="57"/>
      <c r="P174" s="57"/>
      <c r="Q174" s="57"/>
      <c r="R174" s="57"/>
      <c r="S174" s="57"/>
      <c r="T174" s="58"/>
      <c r="U174" s="58"/>
    </row>
    <row r="175" spans="1:21" ht="25.5" x14ac:dyDescent="0.25">
      <c r="A175" s="134" t="s">
        <v>228</v>
      </c>
      <c r="B175" s="140" t="s">
        <v>35</v>
      </c>
      <c r="C175" s="60" t="s">
        <v>25</v>
      </c>
      <c r="D175" s="59">
        <v>7.33</v>
      </c>
      <c r="E175" s="59"/>
      <c r="F175" s="59"/>
      <c r="G175" s="59"/>
      <c r="H175" s="59"/>
      <c r="I175" s="59"/>
      <c r="J175" s="133"/>
    </row>
    <row r="176" spans="1:21" s="38" customFormat="1" x14ac:dyDescent="0.25">
      <c r="A176" s="90" t="s">
        <v>229</v>
      </c>
      <c r="B176" s="139" t="s">
        <v>31</v>
      </c>
      <c r="C176" s="49"/>
      <c r="D176" s="56"/>
      <c r="E176" s="56"/>
      <c r="F176" s="56"/>
      <c r="G176" s="56"/>
      <c r="H176" s="56"/>
      <c r="I176" s="56"/>
      <c r="J176" s="91"/>
      <c r="K176" s="57"/>
      <c r="L176" s="57"/>
      <c r="M176" s="57"/>
      <c r="N176" s="57"/>
      <c r="O176" s="57"/>
      <c r="P176" s="57"/>
      <c r="Q176" s="57"/>
      <c r="R176" s="57"/>
      <c r="S176" s="57"/>
      <c r="T176" s="58"/>
      <c r="U176" s="58"/>
    </row>
    <row r="177" spans="1:21" s="64" customFormat="1" ht="12.75" x14ac:dyDescent="0.2">
      <c r="A177" s="92" t="s">
        <v>230</v>
      </c>
      <c r="B177" s="140" t="s">
        <v>269</v>
      </c>
      <c r="C177" s="60" t="s">
        <v>25</v>
      </c>
      <c r="D177" s="61">
        <v>12.9</v>
      </c>
      <c r="E177" s="61"/>
      <c r="F177" s="61"/>
      <c r="G177" s="61"/>
      <c r="H177" s="61"/>
      <c r="I177" s="61"/>
      <c r="J177" s="93"/>
      <c r="K177" s="62"/>
      <c r="L177" s="62"/>
      <c r="M177" s="62"/>
      <c r="N177" s="62"/>
      <c r="O177" s="62"/>
      <c r="P177" s="62"/>
      <c r="Q177" s="62"/>
      <c r="R177" s="62"/>
      <c r="S177" s="62"/>
      <c r="T177" s="63"/>
      <c r="U177" s="63"/>
    </row>
    <row r="178" spans="1:21" s="64" customFormat="1" ht="25.5" x14ac:dyDescent="0.2">
      <c r="A178" s="92" t="s">
        <v>231</v>
      </c>
      <c r="B178" s="140" t="s">
        <v>24</v>
      </c>
      <c r="C178" s="60" t="s">
        <v>25</v>
      </c>
      <c r="D178" s="61">
        <f>D177</f>
        <v>12.9</v>
      </c>
      <c r="E178" s="61"/>
      <c r="F178" s="61"/>
      <c r="G178" s="61"/>
      <c r="H178" s="61"/>
      <c r="I178" s="61"/>
      <c r="J178" s="93"/>
      <c r="K178" s="62"/>
      <c r="L178" s="62"/>
      <c r="M178" s="62"/>
      <c r="N178" s="62"/>
      <c r="O178" s="62"/>
      <c r="P178" s="62"/>
      <c r="Q178" s="62"/>
      <c r="R178" s="62"/>
      <c r="S178" s="62"/>
      <c r="T178" s="63"/>
      <c r="U178" s="63"/>
    </row>
    <row r="179" spans="1:21" s="38" customFormat="1" ht="23.25" customHeight="1" x14ac:dyDescent="0.25">
      <c r="A179" s="90" t="s">
        <v>232</v>
      </c>
      <c r="B179" s="139" t="s">
        <v>233</v>
      </c>
      <c r="C179" s="49"/>
      <c r="D179" s="56"/>
      <c r="E179" s="56"/>
      <c r="F179" s="56"/>
      <c r="G179" s="56"/>
      <c r="H179" s="56"/>
      <c r="I179" s="56"/>
      <c r="J179" s="91"/>
      <c r="K179" s="57"/>
      <c r="L179" s="57"/>
      <c r="M179" s="57"/>
      <c r="N179" s="57"/>
      <c r="O179" s="57"/>
      <c r="P179" s="57"/>
      <c r="Q179" s="57"/>
      <c r="R179" s="57"/>
      <c r="S179" s="57"/>
      <c r="T179" s="58"/>
      <c r="U179" s="58"/>
    </row>
    <row r="180" spans="1:21" s="64" customFormat="1" ht="12.75" x14ac:dyDescent="0.2">
      <c r="A180" s="92" t="s">
        <v>234</v>
      </c>
      <c r="B180" s="140" t="s">
        <v>270</v>
      </c>
      <c r="C180" s="60" t="s">
        <v>25</v>
      </c>
      <c r="D180" s="61">
        <v>111.16</v>
      </c>
      <c r="E180" s="61"/>
      <c r="F180" s="61"/>
      <c r="G180" s="61"/>
      <c r="H180" s="61"/>
      <c r="I180" s="61"/>
      <c r="J180" s="93"/>
      <c r="K180" s="62"/>
      <c r="L180" s="62"/>
      <c r="M180" s="62"/>
      <c r="N180" s="62"/>
      <c r="O180" s="62"/>
      <c r="P180" s="62"/>
      <c r="Q180" s="62"/>
      <c r="R180" s="62"/>
      <c r="S180" s="62"/>
      <c r="T180" s="63"/>
      <c r="U180" s="63"/>
    </row>
    <row r="181" spans="1:21" s="64" customFormat="1" ht="25.5" x14ac:dyDescent="0.2">
      <c r="A181" s="92" t="s">
        <v>235</v>
      </c>
      <c r="B181" s="140" t="s">
        <v>35</v>
      </c>
      <c r="C181" s="60" t="s">
        <v>25</v>
      </c>
      <c r="D181" s="61">
        <f>D180</f>
        <v>111.16</v>
      </c>
      <c r="E181" s="61"/>
      <c r="F181" s="61"/>
      <c r="G181" s="61"/>
      <c r="H181" s="61"/>
      <c r="I181" s="61"/>
      <c r="J181" s="93"/>
      <c r="K181" s="62"/>
      <c r="L181" s="62"/>
      <c r="M181" s="62"/>
      <c r="N181" s="62"/>
      <c r="O181" s="62"/>
      <c r="P181" s="62"/>
      <c r="Q181" s="62"/>
      <c r="R181" s="62"/>
      <c r="S181" s="62"/>
      <c r="T181" s="63"/>
      <c r="U181" s="63"/>
    </row>
    <row r="182" spans="1:21" s="38" customFormat="1" x14ac:dyDescent="0.25">
      <c r="A182" s="90" t="s">
        <v>236</v>
      </c>
      <c r="B182" s="139" t="s">
        <v>237</v>
      </c>
      <c r="C182" s="49"/>
      <c r="D182" s="56"/>
      <c r="E182" s="56"/>
      <c r="F182" s="56"/>
      <c r="G182" s="56"/>
      <c r="H182" s="56"/>
      <c r="I182" s="56"/>
      <c r="J182" s="91"/>
      <c r="K182" s="57"/>
      <c r="L182" s="57"/>
      <c r="M182" s="57"/>
      <c r="N182" s="57"/>
      <c r="O182" s="57"/>
      <c r="P182" s="57"/>
      <c r="Q182" s="57"/>
      <c r="R182" s="57"/>
      <c r="S182" s="57"/>
      <c r="T182" s="58"/>
      <c r="U182" s="58"/>
    </row>
    <row r="183" spans="1:21" ht="45.75" customHeight="1" x14ac:dyDescent="0.25">
      <c r="A183" s="97" t="s">
        <v>242</v>
      </c>
      <c r="B183" s="149" t="s">
        <v>266</v>
      </c>
      <c r="C183" s="86" t="s">
        <v>238</v>
      </c>
      <c r="D183" s="87">
        <v>170</v>
      </c>
      <c r="E183" s="59"/>
      <c r="F183" s="59"/>
      <c r="G183" s="59"/>
      <c r="H183" s="59"/>
      <c r="I183" s="59"/>
      <c r="J183" s="133"/>
    </row>
    <row r="184" spans="1:21" ht="32.25" customHeight="1" x14ac:dyDescent="0.25">
      <c r="A184" s="97" t="s">
        <v>243</v>
      </c>
      <c r="B184" s="149" t="s">
        <v>267</v>
      </c>
      <c r="C184" s="86" t="s">
        <v>240</v>
      </c>
      <c r="D184" s="87">
        <v>7</v>
      </c>
      <c r="E184" s="59"/>
      <c r="F184" s="59"/>
      <c r="G184" s="59"/>
      <c r="H184" s="59"/>
      <c r="I184" s="59"/>
      <c r="J184" s="133"/>
    </row>
    <row r="185" spans="1:21" ht="32.25" customHeight="1" x14ac:dyDescent="0.25">
      <c r="A185" s="97" t="s">
        <v>244</v>
      </c>
      <c r="B185" s="150" t="s">
        <v>304</v>
      </c>
      <c r="C185" s="135" t="s">
        <v>238</v>
      </c>
      <c r="D185" s="136">
        <f>0.6+0.7+1.25+1.48+9+0.5+1.47</f>
        <v>15</v>
      </c>
      <c r="E185" s="137"/>
      <c r="F185" s="137"/>
      <c r="G185" s="137"/>
      <c r="H185" s="137"/>
      <c r="I185" s="137"/>
      <c r="J185" s="138"/>
    </row>
    <row r="186" spans="1:21" ht="34.5" customHeight="1" thickBot="1" x14ac:dyDescent="0.3">
      <c r="A186" s="97" t="s">
        <v>302</v>
      </c>
      <c r="B186" s="150" t="s">
        <v>303</v>
      </c>
      <c r="C186" s="135" t="s">
        <v>238</v>
      </c>
      <c r="D186" s="136">
        <f>8.25+1.6+1.45+6.3+3.5+1.6+1.45+0.85</f>
        <v>25</v>
      </c>
      <c r="E186" s="137"/>
      <c r="F186" s="137"/>
      <c r="G186" s="137"/>
      <c r="H186" s="137"/>
      <c r="I186" s="137"/>
      <c r="J186" s="138"/>
    </row>
    <row r="187" spans="1:21" s="38" customFormat="1" ht="33" customHeight="1" thickBot="1" x14ac:dyDescent="0.3">
      <c r="A187" s="125"/>
      <c r="B187" s="147" t="s">
        <v>245</v>
      </c>
      <c r="C187" s="126"/>
      <c r="D187" s="129"/>
      <c r="E187" s="129"/>
      <c r="F187" s="129"/>
      <c r="G187" s="129"/>
      <c r="H187" s="129"/>
      <c r="I187" s="129"/>
      <c r="J187" s="130"/>
      <c r="K187" s="57"/>
      <c r="L187" s="57"/>
      <c r="M187" s="57"/>
      <c r="N187" s="57"/>
      <c r="O187" s="57"/>
      <c r="P187" s="57"/>
      <c r="Q187" s="57"/>
      <c r="R187" s="57"/>
      <c r="S187" s="57"/>
      <c r="T187" s="58"/>
      <c r="U187" s="58"/>
    </row>
    <row r="188" spans="1:21" ht="26.25" customHeight="1" x14ac:dyDescent="0.25">
      <c r="A188" s="20"/>
      <c r="B188" s="70" t="s">
        <v>15</v>
      </c>
      <c r="C188" s="21"/>
      <c r="D188" s="22"/>
      <c r="E188" s="23"/>
      <c r="F188" s="24"/>
      <c r="G188" s="25"/>
      <c r="H188" s="23"/>
      <c r="I188" s="24"/>
      <c r="J188" s="25"/>
    </row>
    <row r="189" spans="1:21" ht="18.75" customHeight="1" x14ac:dyDescent="0.25">
      <c r="A189" s="26"/>
      <c r="B189" s="71" t="s">
        <v>16</v>
      </c>
      <c r="C189" s="27"/>
      <c r="D189" s="28"/>
      <c r="E189" s="29"/>
      <c r="F189" s="30"/>
      <c r="G189" s="31"/>
      <c r="H189" s="29"/>
      <c r="I189" s="30"/>
      <c r="J189" s="31"/>
    </row>
    <row r="190" spans="1:21" ht="21.75" customHeight="1" thickBot="1" x14ac:dyDescent="0.3">
      <c r="A190" s="54"/>
      <c r="B190" s="72" t="s">
        <v>17</v>
      </c>
      <c r="C190" s="50"/>
      <c r="D190" s="32"/>
      <c r="E190" s="33"/>
      <c r="F190" s="34"/>
      <c r="G190" s="35"/>
      <c r="H190" s="33"/>
      <c r="I190" s="34"/>
      <c r="J190" s="35"/>
    </row>
    <row r="191" spans="1:21" x14ac:dyDescent="0.25">
      <c r="B191" s="73" t="s">
        <v>19</v>
      </c>
    </row>
    <row r="192" spans="1:21" ht="27.75" x14ac:dyDescent="0.25">
      <c r="A192" s="153">
        <v>1</v>
      </c>
      <c r="B192" s="74" t="s">
        <v>247</v>
      </c>
    </row>
    <row r="193" spans="1:31" ht="103.5" customHeight="1" x14ac:dyDescent="0.25">
      <c r="A193" s="153">
        <v>2</v>
      </c>
      <c r="B193" s="168" t="s">
        <v>305</v>
      </c>
      <c r="C193" s="168"/>
      <c r="D193" s="168"/>
      <c r="E193" s="168"/>
      <c r="F193" s="168"/>
      <c r="G193" s="168"/>
      <c r="H193" s="168"/>
      <c r="I193" s="168"/>
      <c r="J193" s="168"/>
      <c r="O193" s="152"/>
    </row>
    <row r="194" spans="1:31" ht="51.75" customHeight="1" x14ac:dyDescent="0.25">
      <c r="A194" s="153">
        <v>3</v>
      </c>
      <c r="B194" s="166" t="s">
        <v>301</v>
      </c>
      <c r="C194" s="166"/>
      <c r="D194" s="166"/>
      <c r="E194" s="166"/>
      <c r="F194" s="166"/>
      <c r="G194" s="166"/>
      <c r="H194" s="166"/>
      <c r="I194" s="166"/>
      <c r="J194" s="166"/>
      <c r="O194" s="152"/>
    </row>
    <row r="195" spans="1:31" ht="60" customHeight="1" x14ac:dyDescent="0.25">
      <c r="A195" s="153">
        <v>4</v>
      </c>
      <c r="B195" s="166" t="s">
        <v>299</v>
      </c>
      <c r="C195" s="166"/>
      <c r="D195" s="166"/>
      <c r="E195" s="166"/>
      <c r="F195" s="166"/>
      <c r="G195" s="166"/>
      <c r="H195" s="166"/>
      <c r="I195" s="166"/>
      <c r="J195" s="166"/>
    </row>
    <row r="196" spans="1:31" ht="22.5" customHeight="1" x14ac:dyDescent="0.25">
      <c r="A196" s="153">
        <v>5</v>
      </c>
      <c r="B196" s="168" t="s">
        <v>300</v>
      </c>
      <c r="C196" s="168"/>
      <c r="D196" s="168"/>
      <c r="E196" s="168"/>
      <c r="F196" s="168"/>
      <c r="G196" s="168"/>
      <c r="H196" s="168"/>
      <c r="I196" s="168"/>
      <c r="J196" s="168"/>
      <c r="O196" s="152"/>
    </row>
    <row r="197" spans="1:31" ht="33" customHeight="1" x14ac:dyDescent="0.25">
      <c r="A197" s="153">
        <v>6</v>
      </c>
      <c r="B197" s="166" t="s">
        <v>20</v>
      </c>
      <c r="C197" s="166"/>
      <c r="D197" s="166"/>
      <c r="E197" s="166"/>
      <c r="F197" s="166"/>
      <c r="G197" s="166"/>
      <c r="H197" s="166"/>
      <c r="I197" s="166"/>
      <c r="J197" s="166"/>
      <c r="O197" s="152"/>
    </row>
    <row r="199" spans="1:31" s="3" customFormat="1" ht="45" customHeight="1" x14ac:dyDescent="0.2">
      <c r="A199" s="167" t="s">
        <v>22</v>
      </c>
      <c r="B199" s="167"/>
      <c r="C199" s="167"/>
      <c r="D199" s="167"/>
      <c r="E199" s="167"/>
      <c r="F199" s="167"/>
      <c r="G199" s="167"/>
      <c r="H199" s="51"/>
      <c r="I199" s="51"/>
      <c r="J199" s="45"/>
      <c r="K199" s="45"/>
      <c r="L199" s="45"/>
      <c r="M199" s="45"/>
      <c r="N199" s="37"/>
      <c r="O199" s="75"/>
      <c r="P199" s="45"/>
      <c r="Q199" s="45"/>
      <c r="R199" s="45"/>
      <c r="S199" s="45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s="1" customFormat="1" ht="24" customHeight="1" x14ac:dyDescent="0.2">
      <c r="A200" s="42"/>
      <c r="B200" s="52" t="s">
        <v>23</v>
      </c>
      <c r="C200" s="4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7"/>
      <c r="O200" s="75"/>
      <c r="P200" s="36"/>
      <c r="Q200" s="36"/>
      <c r="R200" s="36"/>
      <c r="S200" s="36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</sheetData>
  <mergeCells count="15">
    <mergeCell ref="A6:J6"/>
    <mergeCell ref="A7:J7"/>
    <mergeCell ref="A8:J8"/>
    <mergeCell ref="A10:A11"/>
    <mergeCell ref="B10:B11"/>
    <mergeCell ref="C10:C11"/>
    <mergeCell ref="D10:D11"/>
    <mergeCell ref="E10:G10"/>
    <mergeCell ref="H10:J10"/>
    <mergeCell ref="B197:J197"/>
    <mergeCell ref="B195:J195"/>
    <mergeCell ref="A199:G199"/>
    <mergeCell ref="B193:J193"/>
    <mergeCell ref="B196:J196"/>
    <mergeCell ref="B194:J194"/>
  </mergeCells>
  <phoneticPr fontId="15" type="noConversion"/>
  <pageMargins left="0" right="0" top="0.74803149606299213" bottom="0.74803149606299213" header="0.31496062992125984" footer="0.31496062992125984"/>
  <pageSetup paperSize="9" scale="4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РДЦ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Маркина Светлана Анатольевна</dc:creator>
  <cp:lastModifiedBy>Маркина Светлана Анатольевна</cp:lastModifiedBy>
  <cp:lastPrinted>2024-06-04T08:57:39Z</cp:lastPrinted>
  <dcterms:created xsi:type="dcterms:W3CDTF">2024-03-27T12:02:36Z</dcterms:created>
  <dcterms:modified xsi:type="dcterms:W3CDTF">2024-06-04T09:03:06Z</dcterms:modified>
</cp:coreProperties>
</file>