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2C95B95A-2E3B-4007-84C5-F1130E9C96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Лист1!$A$1:$J$140</definedName>
  </definedNames>
  <calcPr calcId="191029"/>
</workbook>
</file>

<file path=xl/calcChain.xml><?xml version="1.0" encoding="utf-8"?>
<calcChain xmlns="http://schemas.openxmlformats.org/spreadsheetml/2006/main">
  <c r="J135" i="1" l="1"/>
  <c r="H135" i="1"/>
  <c r="F135" i="1"/>
  <c r="D126" i="1"/>
  <c r="D134" i="1"/>
  <c r="I80" i="1"/>
  <c r="J80" i="1" s="1"/>
  <c r="I81" i="1"/>
  <c r="I82" i="1"/>
  <c r="J82" i="1" s="1"/>
  <c r="I83" i="1"/>
  <c r="J83" i="1" s="1"/>
  <c r="I84" i="1"/>
  <c r="I85" i="1"/>
  <c r="I86" i="1"/>
  <c r="I87" i="1"/>
  <c r="I88" i="1"/>
  <c r="I89" i="1"/>
  <c r="I90" i="1"/>
  <c r="I91" i="1"/>
  <c r="I92" i="1"/>
  <c r="I93" i="1"/>
  <c r="I94" i="1"/>
  <c r="I95" i="1"/>
  <c r="J95" i="1" s="1"/>
  <c r="I96" i="1"/>
  <c r="I97" i="1"/>
  <c r="J97" i="1" s="1"/>
  <c r="I98" i="1"/>
  <c r="I99" i="1"/>
  <c r="I100" i="1"/>
  <c r="I101" i="1"/>
  <c r="I102" i="1"/>
  <c r="I103" i="1"/>
  <c r="I104" i="1"/>
  <c r="I105" i="1"/>
  <c r="J105" i="1" s="1"/>
  <c r="I106" i="1"/>
  <c r="I107" i="1"/>
  <c r="I108" i="1"/>
  <c r="I109" i="1"/>
  <c r="J109" i="1" s="1"/>
  <c r="I110" i="1"/>
  <c r="J110" i="1" s="1"/>
  <c r="I111" i="1"/>
  <c r="I112" i="1"/>
  <c r="I113" i="1"/>
  <c r="J113" i="1" s="1"/>
  <c r="I114" i="1"/>
  <c r="I115" i="1"/>
  <c r="I116" i="1"/>
  <c r="I117" i="1"/>
  <c r="I118" i="1"/>
  <c r="I119" i="1"/>
  <c r="I120" i="1"/>
  <c r="J120" i="1" s="1"/>
  <c r="I121" i="1"/>
  <c r="I122" i="1"/>
  <c r="I123" i="1"/>
  <c r="I124" i="1"/>
  <c r="I125" i="1"/>
  <c r="I126" i="1"/>
  <c r="I127" i="1"/>
  <c r="I128" i="1"/>
  <c r="I129" i="1"/>
  <c r="I130" i="1"/>
  <c r="I131" i="1"/>
  <c r="J131" i="1" s="1"/>
  <c r="I132" i="1"/>
  <c r="I133" i="1"/>
  <c r="I16" i="1"/>
  <c r="I17" i="1"/>
  <c r="I18" i="1"/>
  <c r="I19" i="1"/>
  <c r="I20" i="1"/>
  <c r="I21" i="1"/>
  <c r="I22" i="1"/>
  <c r="I23" i="1"/>
  <c r="I24" i="1"/>
  <c r="I25" i="1"/>
  <c r="I26" i="1"/>
  <c r="J26" i="1" s="1"/>
  <c r="I27" i="1"/>
  <c r="I28" i="1"/>
  <c r="I29" i="1"/>
  <c r="I30" i="1"/>
  <c r="I31" i="1"/>
  <c r="J31" i="1" s="1"/>
  <c r="I32" i="1"/>
  <c r="I33" i="1"/>
  <c r="I34" i="1"/>
  <c r="I35" i="1"/>
  <c r="I36" i="1"/>
  <c r="J36" i="1" s="1"/>
  <c r="I37" i="1"/>
  <c r="J37" i="1" s="1"/>
  <c r="I38" i="1"/>
  <c r="J38" i="1" s="1"/>
  <c r="I39" i="1"/>
  <c r="I40" i="1"/>
  <c r="I41" i="1"/>
  <c r="I42" i="1"/>
  <c r="I43" i="1"/>
  <c r="I44" i="1"/>
  <c r="I45" i="1"/>
  <c r="I46" i="1"/>
  <c r="J46" i="1" s="1"/>
  <c r="I47" i="1"/>
  <c r="I48" i="1"/>
  <c r="J48" i="1" s="1"/>
  <c r="I49" i="1"/>
  <c r="J49" i="1" s="1"/>
  <c r="I50" i="1"/>
  <c r="J50" i="1" s="1"/>
  <c r="I51" i="1"/>
  <c r="I52" i="1"/>
  <c r="I53" i="1"/>
  <c r="I54" i="1"/>
  <c r="I55" i="1"/>
  <c r="I56" i="1"/>
  <c r="I57" i="1"/>
  <c r="I58" i="1"/>
  <c r="I59" i="1"/>
  <c r="I60" i="1"/>
  <c r="J60" i="1" s="1"/>
  <c r="I61" i="1"/>
  <c r="J61" i="1" s="1"/>
  <c r="I62" i="1"/>
  <c r="J62" i="1" s="1"/>
  <c r="I63" i="1"/>
  <c r="I64" i="1"/>
  <c r="I65" i="1"/>
  <c r="I66" i="1"/>
  <c r="I67" i="1"/>
  <c r="I68" i="1"/>
  <c r="I69" i="1"/>
  <c r="I70" i="1"/>
  <c r="I71" i="1"/>
  <c r="I72" i="1"/>
  <c r="J16" i="1"/>
  <c r="J17" i="1"/>
  <c r="J18" i="1"/>
  <c r="J22" i="1"/>
  <c r="J23" i="1"/>
  <c r="J24" i="1"/>
  <c r="J25" i="1"/>
  <c r="J27" i="1"/>
  <c r="J28" i="1"/>
  <c r="J30" i="1"/>
  <c r="J33" i="1"/>
  <c r="J34" i="1"/>
  <c r="J41" i="1"/>
  <c r="J45" i="1"/>
  <c r="J47" i="1"/>
  <c r="J52" i="1"/>
  <c r="J53" i="1"/>
  <c r="J54" i="1"/>
  <c r="J56" i="1"/>
  <c r="J57" i="1"/>
  <c r="J59" i="1"/>
  <c r="J63" i="1"/>
  <c r="J64" i="1"/>
  <c r="J67" i="1"/>
  <c r="J68" i="1"/>
  <c r="J70" i="1"/>
  <c r="J76" i="1"/>
  <c r="J77" i="1"/>
  <c r="J78" i="1"/>
  <c r="J88" i="1"/>
  <c r="J90" i="1"/>
  <c r="J92" i="1"/>
  <c r="J94" i="1"/>
  <c r="J98" i="1"/>
  <c r="J100" i="1"/>
  <c r="J102" i="1"/>
  <c r="J111" i="1"/>
  <c r="J114" i="1"/>
  <c r="J117" i="1"/>
  <c r="J125" i="1"/>
  <c r="J128" i="1"/>
  <c r="J129" i="1"/>
  <c r="H16" i="1"/>
  <c r="H17" i="1"/>
  <c r="H18" i="1"/>
  <c r="H22" i="1"/>
  <c r="H23" i="1"/>
  <c r="H24" i="1"/>
  <c r="H25" i="1"/>
  <c r="H26" i="1"/>
  <c r="H27" i="1"/>
  <c r="H28" i="1"/>
  <c r="H30" i="1"/>
  <c r="H31" i="1"/>
  <c r="H33" i="1"/>
  <c r="H34" i="1"/>
  <c r="H36" i="1"/>
  <c r="H37" i="1"/>
  <c r="H38" i="1"/>
  <c r="H41" i="1"/>
  <c r="H45" i="1"/>
  <c r="H46" i="1"/>
  <c r="H47" i="1"/>
  <c r="H48" i="1"/>
  <c r="H49" i="1"/>
  <c r="H50" i="1"/>
  <c r="H52" i="1"/>
  <c r="H53" i="1"/>
  <c r="H54" i="1"/>
  <c r="H56" i="1"/>
  <c r="H57" i="1"/>
  <c r="H59" i="1"/>
  <c r="H60" i="1"/>
  <c r="H61" i="1"/>
  <c r="H62" i="1"/>
  <c r="H63" i="1"/>
  <c r="H64" i="1"/>
  <c r="H67" i="1"/>
  <c r="H68" i="1"/>
  <c r="H70" i="1"/>
  <c r="H76" i="1"/>
  <c r="H77" i="1"/>
  <c r="H78" i="1"/>
  <c r="H79" i="1"/>
  <c r="H80" i="1"/>
  <c r="H81" i="1"/>
  <c r="H82" i="1"/>
  <c r="H83" i="1"/>
  <c r="H84" i="1"/>
  <c r="H88" i="1"/>
  <c r="H89" i="1"/>
  <c r="H90" i="1"/>
  <c r="H91" i="1"/>
  <c r="H92" i="1"/>
  <c r="H94" i="1"/>
  <c r="H95" i="1"/>
  <c r="H96" i="1"/>
  <c r="H97" i="1"/>
  <c r="H98" i="1"/>
  <c r="H100" i="1"/>
  <c r="H101" i="1"/>
  <c r="H102" i="1"/>
  <c r="H105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8" i="1"/>
  <c r="H129" i="1"/>
  <c r="H131" i="1"/>
  <c r="H15" i="1"/>
  <c r="F16" i="1"/>
  <c r="F17" i="1"/>
  <c r="F18" i="1"/>
  <c r="F22" i="1"/>
  <c r="F23" i="1"/>
  <c r="F24" i="1"/>
  <c r="F25" i="1"/>
  <c r="F26" i="1"/>
  <c r="F27" i="1"/>
  <c r="F28" i="1"/>
  <c r="F30" i="1"/>
  <c r="F31" i="1"/>
  <c r="F33" i="1"/>
  <c r="F34" i="1"/>
  <c r="F36" i="1"/>
  <c r="F37" i="1"/>
  <c r="F38" i="1"/>
  <c r="F41" i="1"/>
  <c r="F45" i="1"/>
  <c r="F46" i="1"/>
  <c r="F47" i="1"/>
  <c r="F48" i="1"/>
  <c r="F49" i="1"/>
  <c r="F50" i="1"/>
  <c r="F52" i="1"/>
  <c r="F53" i="1"/>
  <c r="F54" i="1"/>
  <c r="F56" i="1"/>
  <c r="F57" i="1"/>
  <c r="F59" i="1"/>
  <c r="F60" i="1"/>
  <c r="F61" i="1"/>
  <c r="F62" i="1"/>
  <c r="F63" i="1"/>
  <c r="F64" i="1"/>
  <c r="F67" i="1"/>
  <c r="F68" i="1"/>
  <c r="F70" i="1"/>
  <c r="F76" i="1"/>
  <c r="F77" i="1"/>
  <c r="F78" i="1"/>
  <c r="F79" i="1"/>
  <c r="F80" i="1"/>
  <c r="F81" i="1"/>
  <c r="F82" i="1"/>
  <c r="F83" i="1"/>
  <c r="F84" i="1"/>
  <c r="F88" i="1"/>
  <c r="F89" i="1"/>
  <c r="F90" i="1"/>
  <c r="F91" i="1"/>
  <c r="F92" i="1"/>
  <c r="F94" i="1"/>
  <c r="F95" i="1"/>
  <c r="F96" i="1"/>
  <c r="F97" i="1"/>
  <c r="F98" i="1"/>
  <c r="F100" i="1"/>
  <c r="F101" i="1"/>
  <c r="F102" i="1"/>
  <c r="F105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8" i="1"/>
  <c r="F129" i="1"/>
  <c r="F131" i="1"/>
  <c r="F126" i="1"/>
  <c r="D69" i="1"/>
  <c r="J69" i="1" s="1"/>
  <c r="D133" i="1"/>
  <c r="J133" i="1" s="1"/>
  <c r="D130" i="1"/>
  <c r="J130" i="1" s="1"/>
  <c r="D132" i="1"/>
  <c r="D103" i="1"/>
  <c r="D104" i="1" s="1"/>
  <c r="F104" i="1" s="1"/>
  <c r="D99" i="1"/>
  <c r="H99" i="1" s="1"/>
  <c r="D106" i="1"/>
  <c r="D108" i="1" s="1"/>
  <c r="D93" i="1"/>
  <c r="F93" i="1" s="1"/>
  <c r="D87" i="1"/>
  <c r="H87" i="1" s="1"/>
  <c r="D86" i="1"/>
  <c r="H86" i="1" s="1"/>
  <c r="D85" i="1"/>
  <c r="H85" i="1" s="1"/>
  <c r="D65" i="1"/>
  <c r="F65" i="1" s="1"/>
  <c r="J132" i="1" l="1"/>
  <c r="H133" i="1"/>
  <c r="H132" i="1"/>
  <c r="H108" i="1"/>
  <c r="H69" i="1"/>
  <c r="F99" i="1"/>
  <c r="F87" i="1"/>
  <c r="D127" i="1"/>
  <c r="F86" i="1"/>
  <c r="H130" i="1"/>
  <c r="H106" i="1"/>
  <c r="F133" i="1"/>
  <c r="F85" i="1"/>
  <c r="H93" i="1"/>
  <c r="F132" i="1"/>
  <c r="F108" i="1"/>
  <c r="F69" i="1"/>
  <c r="H104" i="1"/>
  <c r="H65" i="1"/>
  <c r="H103" i="1"/>
  <c r="F130" i="1"/>
  <c r="F106" i="1"/>
  <c r="H126" i="1"/>
  <c r="J65" i="1"/>
  <c r="F103" i="1"/>
  <c r="D107" i="1"/>
  <c r="H134" i="1" l="1"/>
  <c r="F127" i="1"/>
  <c r="F134" i="1" s="1"/>
  <c r="H127" i="1"/>
  <c r="F107" i="1"/>
  <c r="H107" i="1"/>
  <c r="D66" i="1"/>
  <c r="D51" i="1"/>
  <c r="D58" i="1"/>
  <c r="D55" i="1"/>
  <c r="D71" i="1"/>
  <c r="D32" i="1"/>
  <c r="D39" i="1"/>
  <c r="D42" i="1"/>
  <c r="D35" i="1"/>
  <c r="D29" i="1"/>
  <c r="D21" i="1"/>
  <c r="D20" i="1"/>
  <c r="D19" i="1"/>
  <c r="J32" i="1" l="1"/>
  <c r="F32" i="1"/>
  <c r="H32" i="1"/>
  <c r="J55" i="1"/>
  <c r="F55" i="1"/>
  <c r="H55" i="1"/>
  <c r="F66" i="1"/>
  <c r="H66" i="1"/>
  <c r="J66" i="1"/>
  <c r="F51" i="1"/>
  <c r="H51" i="1"/>
  <c r="J51" i="1"/>
  <c r="J20" i="1"/>
  <c r="F20" i="1"/>
  <c r="H20" i="1"/>
  <c r="D73" i="1"/>
  <c r="H71" i="1"/>
  <c r="J71" i="1"/>
  <c r="F71" i="1"/>
  <c r="J19" i="1"/>
  <c r="F19" i="1"/>
  <c r="H19" i="1"/>
  <c r="J21" i="1"/>
  <c r="F21" i="1"/>
  <c r="H21" i="1"/>
  <c r="H58" i="1"/>
  <c r="J58" i="1"/>
  <c r="F58" i="1"/>
  <c r="F29" i="1"/>
  <c r="H29" i="1"/>
  <c r="J29" i="1"/>
  <c r="H35" i="1"/>
  <c r="J35" i="1"/>
  <c r="F35" i="1"/>
  <c r="D44" i="1"/>
  <c r="J42" i="1"/>
  <c r="F42" i="1"/>
  <c r="H42" i="1"/>
  <c r="D40" i="1"/>
  <c r="F39" i="1"/>
  <c r="H39" i="1"/>
  <c r="J39" i="1"/>
  <c r="D72" i="1"/>
  <c r="D43" i="1"/>
  <c r="H73" i="1" l="1"/>
  <c r="J44" i="1"/>
  <c r="F44" i="1"/>
  <c r="H44" i="1"/>
  <c r="J43" i="1"/>
  <c r="F43" i="1"/>
  <c r="H43" i="1"/>
  <c r="H72" i="1"/>
  <c r="J72" i="1"/>
  <c r="F72" i="1"/>
  <c r="F40" i="1"/>
  <c r="J40" i="1"/>
  <c r="H40" i="1"/>
  <c r="J96" i="1"/>
  <c r="J124" i="1" l="1"/>
  <c r="J123" i="1"/>
  <c r="J122" i="1"/>
  <c r="J121" i="1"/>
  <c r="J127" i="1" l="1"/>
  <c r="J126" i="1"/>
  <c r="J119" i="1"/>
  <c r="J118" i="1"/>
  <c r="J116" i="1"/>
  <c r="J115" i="1"/>
  <c r="J112" i="1"/>
  <c r="J108" i="1"/>
  <c r="J107" i="1"/>
  <c r="J106" i="1"/>
  <c r="J104" i="1"/>
  <c r="J103" i="1"/>
  <c r="J101" i="1"/>
  <c r="J99" i="1"/>
  <c r="J93" i="1"/>
  <c r="J91" i="1"/>
  <c r="J89" i="1"/>
  <c r="J87" i="1"/>
  <c r="J86" i="1"/>
  <c r="J85" i="1"/>
  <c r="J84" i="1"/>
  <c r="J81" i="1"/>
  <c r="I79" i="1"/>
  <c r="J79" i="1" s="1"/>
  <c r="J134" i="1" l="1"/>
  <c r="I15" i="1"/>
  <c r="J15" i="1" s="1"/>
  <c r="J73" i="1" s="1"/>
  <c r="F15" i="1"/>
  <c r="F73" i="1" s="1"/>
</calcChain>
</file>

<file path=xl/sharedStrings.xml><?xml version="1.0" encoding="utf-8"?>
<sst xmlns="http://schemas.openxmlformats.org/spreadsheetml/2006/main" count="209" uniqueCount="74">
  <si>
    <t>Расчет договорной цены</t>
  </si>
  <si>
    <t>№п.п.</t>
  </si>
  <si>
    <t>Наименование помещения и состав пола</t>
  </si>
  <si>
    <t>Ед. изм.</t>
  </si>
  <si>
    <t>Кол-во</t>
  </si>
  <si>
    <t>Стоимость за ед. работ, руб.</t>
  </si>
  <si>
    <t>Всего стоимость работ, руб.</t>
  </si>
  <si>
    <t>Итого за ед. (работ+материалов), руб.</t>
  </si>
  <si>
    <t>Подвал</t>
  </si>
  <si>
    <t>МОП</t>
  </si>
  <si>
    <t>ЛК</t>
  </si>
  <si>
    <t>Технические помещения</t>
  </si>
  <si>
    <t>ИТП</t>
  </si>
  <si>
    <t>Помещение СС</t>
  </si>
  <si>
    <t>Помещение ЭОМ</t>
  </si>
  <si>
    <t>Коридор</t>
  </si>
  <si>
    <t>Техническое помещение для прокладки коммуникаций</t>
  </si>
  <si>
    <t xml:space="preserve">– Устройство полусухой стяжки с фиброволокном М150 - 85мм </t>
  </si>
  <si>
    <t>– Устройство стяжки из ЦПР М200, арм.фиброволокном по уклону - 60-80мм</t>
  </si>
  <si>
    <t xml:space="preserve">– Укладка пленки 200мкр в 1слой </t>
  </si>
  <si>
    <t>– Монтаж ISOVERПлавающий пол - 50мм</t>
  </si>
  <si>
    <t>– Устройство обмазочной гидроизоляции с заведением на стены 200мм</t>
  </si>
  <si>
    <t xml:space="preserve">– Устройство полусухой стяжки с фиброволокном М150 - 90мм </t>
  </si>
  <si>
    <t xml:space="preserve">– Устройство полусухой стяжки с фиброволокном М150 - 50мм </t>
  </si>
  <si>
    <t>1 этаж</t>
  </si>
  <si>
    <t>Тамбур</t>
  </si>
  <si>
    <t>Итого:</t>
  </si>
  <si>
    <t xml:space="preserve">Вестибюль, колясочная </t>
  </si>
  <si>
    <t>– Устрйоство стяжки из ЦПР М150, арм.фиброволокном - 60  мм</t>
  </si>
  <si>
    <t>– Устрйоство стяжки из ЦПР М150, арм.фиброволокном - 70  мм</t>
  </si>
  <si>
    <t>Помещение для сбора мусора, ПУИ, санузел МГН</t>
  </si>
  <si>
    <t xml:space="preserve">– Устройство полусухой стяжки с фиброволокном М150 - 70мм </t>
  </si>
  <si>
    <t>– Устройство оклеечной гидроизоляция на битумной мастике - 2 слоя (10мм)</t>
  </si>
  <si>
    <t>– Устройсвто стяжки из ЦПР М150, арм. Сеткой 4Вр1 100*100 - 80мм</t>
  </si>
  <si>
    <t>– Укладка ПЭ Пленки 200мкр в 1слой</t>
  </si>
  <si>
    <t>– Укладка минеральной ваты Rockwool Руф Баттс Д Стандарт - 100 мм</t>
  </si>
  <si>
    <t>Квартиры</t>
  </si>
  <si>
    <t>Санузел</t>
  </si>
  <si>
    <t>2-13 этаж</t>
  </si>
  <si>
    <t>Коридор; Лифтовой холл, ЛК</t>
  </si>
  <si>
    <t xml:space="preserve">– Устройство полусухой стяжки с фиброволокном М150 - 65мм </t>
  </si>
  <si>
    <t>Жилая комната; Кухня; Коридор; Гардеробная; Гостинная</t>
  </si>
  <si>
    <t xml:space="preserve">– Устройство полусухой стяжки с фиброволокном М150 - 60мм </t>
  </si>
  <si>
    <t>– Устройство звукоизолирующей подложки: ISOLON 300 3005 AN или анолог - 5мм</t>
  </si>
  <si>
    <t>– Устройство гидроизоляции цементной обмазочной - 2 слоя (5мм)</t>
  </si>
  <si>
    <t>м2</t>
  </si>
  <si>
    <t xml:space="preserve">Санузел МГН/ПУИ, душевая, </t>
  </si>
  <si>
    <r>
      <rPr>
        <b/>
        <sz val="11"/>
        <color indexed="8"/>
        <rFont val="Times New Roman"/>
        <family val="1"/>
        <charset val="204"/>
      </rPr>
      <t>Объект:</t>
    </r>
    <r>
      <rPr>
        <sz val="11"/>
        <color indexed="8"/>
        <rFont val="Times New Roman"/>
        <family val="1"/>
        <charset val="204"/>
      </rPr>
      <t xml:space="preserve"> «Жилой дом, предназначенный для разделения на квартиры, каждая из которых пригодна для постоянного проживания (жилые дома высотой девять и выше этажей, включая подземные, разделённых на двадцать и более квартир), объекты обслуживания жилой застройки во встроенных, встроенно-пристроенных помещениях многоквартирного дома, встроенно-пристроенный подземный и пристроенный гараж, встроено-пристроенные объекты капитального строительства в целях обеспечения физических и юридических лиц коммунальными услугами, в частности поставки электричества (две трансформаторные подстанции), встроено-пристроенный детский сад»</t>
    </r>
  </si>
  <si>
    <r>
      <rPr>
        <b/>
        <sz val="11"/>
        <color indexed="8"/>
        <rFont val="Times New Roman"/>
        <family val="1"/>
        <charset val="204"/>
      </rPr>
      <t>Адрес:</t>
    </r>
    <r>
      <rPr>
        <sz val="11"/>
        <color indexed="8"/>
        <rFont val="Times New Roman"/>
        <family val="1"/>
        <charset val="204"/>
      </rPr>
      <t xml:space="preserve"> Санкт-Петербург, Глухарская улица, участок 33 (северо-западнее пересечения с Планерной улицей)</t>
    </r>
  </si>
  <si>
    <r>
      <rPr>
        <b/>
        <sz val="11"/>
        <color indexed="8"/>
        <rFont val="Times New Roman"/>
        <family val="1"/>
        <charset val="204"/>
      </rPr>
      <t>Жилой комплекс:</t>
    </r>
    <r>
      <rPr>
        <sz val="11"/>
        <color indexed="8"/>
        <rFont val="Times New Roman"/>
        <family val="1"/>
        <charset val="204"/>
      </rPr>
      <t xml:space="preserve"> Тайм Сквер</t>
    </r>
  </si>
  <si>
    <t>Генеральный директор</t>
  </si>
  <si>
    <t>ПОДРЯДЧИК</t>
  </si>
  <si>
    <t>Лоджии 2 этажа</t>
  </si>
  <si>
    <t>– Устройство минераловатной плиты - 150мм</t>
  </si>
  <si>
    <t>– Устройсвто стяжки из ЦПР М200, арм. Сеткой Вр1 100*100*4мм - 90мм</t>
  </si>
  <si>
    <t>Лоджии типового этажа</t>
  </si>
  <si>
    <t>Техническое пространство</t>
  </si>
  <si>
    <t>коридор</t>
  </si>
  <si>
    <t xml:space="preserve">– Устройство гидроизоляции оклеечной - 2 слоя </t>
  </si>
  <si>
    <t xml:space="preserve">Всего стоимость материалов </t>
  </si>
  <si>
    <t>Стоимость за ед. материалов, руб.</t>
  </si>
  <si>
    <t>Итого стоимость, руб.</t>
  </si>
  <si>
    <r>
      <t>Этап:</t>
    </r>
    <r>
      <rPr>
        <sz val="11"/>
        <color theme="1"/>
        <rFont val="Times New Roman"/>
        <family val="1"/>
        <charset val="204"/>
      </rPr>
      <t xml:space="preserve"> 3</t>
    </r>
  </si>
  <si>
    <r>
      <rPr>
        <b/>
        <sz val="11"/>
        <color indexed="8"/>
        <rFont val="Times New Roman"/>
        <family val="1"/>
        <charset val="204"/>
      </rPr>
      <t>Корпус:</t>
    </r>
    <r>
      <rPr>
        <sz val="11"/>
        <color indexed="8"/>
        <rFont val="Times New Roman"/>
        <family val="1"/>
        <charset val="204"/>
      </rPr>
      <t xml:space="preserve"> К7, К8</t>
    </r>
  </si>
  <si>
    <t>КОРПУС К7</t>
  </si>
  <si>
    <t>КОРПУС К8</t>
  </si>
  <si>
    <t>Арендные помещения</t>
  </si>
  <si>
    <t>Арендные помещения ПОМ1,2,3,4,5,6</t>
  </si>
  <si>
    <t>Санузел маломобильных групп,</t>
  </si>
  <si>
    <t>Арендные помещения ПОМ 4.1,</t>
  </si>
  <si>
    <t>ООО "___________________________"</t>
  </si>
  <si>
    <t>___________________ /____________/</t>
  </si>
  <si>
    <t>Всего К7, К8 (в т.ч. НДС):</t>
  </si>
  <si>
    <t>Вид работ: Комплекс работ по устройству стяжек с заделкой отверстий в перекрытиях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</si>
</sst>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4" fontId="5" fillId="0" borderId="0" xfId="1" applyNumberFormat="1" applyFont="1" applyAlignment="1">
      <alignment horizontal="center" vertical="center"/>
    </xf>
    <xf numFmtId="4" fontId="7" fillId="0" borderId="0" xfId="1" applyNumberFormat="1" applyFont="1" applyAlignment="1">
      <alignment horizontal="center" vertical="center" wrapText="1"/>
    </xf>
    <xf numFmtId="4" fontId="5" fillId="0" borderId="0" xfId="2" applyNumberFormat="1" applyFont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4" fontId="4" fillId="0" borderId="0" xfId="1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4" fontId="4" fillId="0" borderId="0" xfId="0" applyNumberFormat="1" applyFont="1"/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3" fillId="0" borderId="0" xfId="0" applyFont="1"/>
    <xf numFmtId="0" fontId="5" fillId="2" borderId="2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" fontId="8" fillId="0" borderId="0" xfId="1" applyNumberFormat="1" applyFont="1" applyAlignment="1">
      <alignment horizontal="left" vertical="center" wrapText="1"/>
    </xf>
    <xf numFmtId="4" fontId="4" fillId="0" borderId="0" xfId="1" applyNumberFormat="1" applyFont="1" applyAlignment="1">
      <alignment horizontal="left" vertical="center" wrapText="1"/>
    </xf>
    <xf numFmtId="4" fontId="5" fillId="0" borderId="0" xfId="1" applyNumberFormat="1" applyFont="1" applyAlignment="1">
      <alignment horizontal="left" vertical="center" wrapText="1"/>
    </xf>
  </cellXfs>
  <cellStyles count="3">
    <cellStyle name="Обычный" xfId="0" builtinId="0"/>
    <cellStyle name="Обычный 2" xfId="1" xr:uid="{00000000-0005-0000-0000-000001000000}"/>
    <cellStyle name="Обычный 7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0"/>
  <sheetViews>
    <sheetView tabSelected="1" zoomScaleNormal="100" workbookViewId="0">
      <selection activeCell="F14" sqref="F14"/>
    </sheetView>
  </sheetViews>
  <sheetFormatPr defaultColWidth="9.140625" defaultRowHeight="15" x14ac:dyDescent="0.25"/>
  <cols>
    <col min="1" max="1" width="9.28515625" style="2" customWidth="1"/>
    <col min="2" max="2" width="58.85546875" style="1" customWidth="1"/>
    <col min="3" max="3" width="7.140625" style="2" customWidth="1"/>
    <col min="4" max="4" width="14.42578125" style="4" customWidth="1"/>
    <col min="5" max="5" width="11.28515625" style="4" customWidth="1"/>
    <col min="6" max="6" width="15" style="4" customWidth="1"/>
    <col min="7" max="7" width="11.28515625" style="4" customWidth="1"/>
    <col min="8" max="8" width="12.85546875" style="4" customWidth="1"/>
    <col min="9" max="9" width="13.42578125" style="4" customWidth="1"/>
    <col min="10" max="10" width="14.85546875" style="4" customWidth="1"/>
    <col min="11" max="11" width="10" style="1" bestFit="1" customWidth="1"/>
    <col min="12" max="16384" width="9.140625" style="1"/>
  </cols>
  <sheetData>
    <row r="1" spans="1:10" ht="18.75" x14ac:dyDescent="0.3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25">
      <c r="B2" s="3"/>
      <c r="E2" s="5"/>
      <c r="F2" s="5"/>
      <c r="G2" s="5"/>
      <c r="H2" s="5"/>
      <c r="I2" s="5"/>
      <c r="J2" s="5"/>
    </row>
    <row r="3" spans="1:10" ht="24" customHeight="1" x14ac:dyDescent="0.25">
      <c r="A3" s="6" t="s">
        <v>73</v>
      </c>
      <c r="B3" s="7"/>
      <c r="C3" s="8"/>
      <c r="D3" s="9"/>
      <c r="E3" s="9"/>
      <c r="F3" s="9"/>
      <c r="G3" s="10"/>
      <c r="H3" s="10"/>
      <c r="I3" s="10"/>
      <c r="J3" s="11"/>
    </row>
    <row r="4" spans="1:10" ht="63.75" customHeight="1" x14ac:dyDescent="0.25">
      <c r="A4" s="45" t="s">
        <v>47</v>
      </c>
      <c r="B4" s="45"/>
      <c r="C4" s="45"/>
      <c r="D4" s="45"/>
      <c r="E4" s="45"/>
      <c r="F4" s="45"/>
      <c r="G4" s="45"/>
      <c r="H4" s="45"/>
      <c r="I4" s="45"/>
      <c r="J4" s="45"/>
    </row>
    <row r="5" spans="1:10" ht="22.5" customHeight="1" x14ac:dyDescent="0.25">
      <c r="A5" s="45" t="s">
        <v>48</v>
      </c>
      <c r="B5" s="46"/>
      <c r="C5" s="46"/>
      <c r="D5" s="46"/>
      <c r="E5" s="46"/>
      <c r="F5" s="46"/>
      <c r="G5" s="10"/>
      <c r="H5" s="10"/>
      <c r="I5" s="10"/>
      <c r="J5" s="11"/>
    </row>
    <row r="6" spans="1:10" ht="19.5" customHeight="1" x14ac:dyDescent="0.25">
      <c r="A6" s="45" t="s">
        <v>49</v>
      </c>
      <c r="B6" s="46"/>
      <c r="C6" s="46"/>
      <c r="D6" s="46"/>
      <c r="E6" s="46"/>
      <c r="F6" s="46"/>
      <c r="G6" s="10"/>
      <c r="H6" s="10"/>
      <c r="I6" s="10"/>
      <c r="J6" s="11"/>
    </row>
    <row r="7" spans="1:10" ht="18" customHeight="1" x14ac:dyDescent="0.25">
      <c r="A7" s="47" t="s">
        <v>62</v>
      </c>
      <c r="B7" s="47"/>
      <c r="C7" s="47"/>
      <c r="D7" s="47"/>
      <c r="E7" s="47"/>
      <c r="F7" s="47"/>
      <c r="G7" s="10"/>
      <c r="H7" s="10"/>
      <c r="I7" s="10"/>
      <c r="J7" s="11"/>
    </row>
    <row r="8" spans="1:10" ht="18.75" customHeight="1" x14ac:dyDescent="0.25">
      <c r="A8" s="12" t="s">
        <v>63</v>
      </c>
      <c r="B8" s="13"/>
      <c r="C8" s="14"/>
      <c r="D8" s="15"/>
      <c r="E8" s="15"/>
      <c r="F8" s="15"/>
      <c r="G8" s="10"/>
      <c r="H8" s="10"/>
      <c r="I8" s="10"/>
      <c r="J8" s="11"/>
    </row>
    <row r="10" spans="1:10" ht="73.5" customHeight="1" x14ac:dyDescent="0.25">
      <c r="A10" s="16" t="s">
        <v>1</v>
      </c>
      <c r="B10" s="16" t="s">
        <v>2</v>
      </c>
      <c r="C10" s="16" t="s">
        <v>3</v>
      </c>
      <c r="D10" s="17" t="s">
        <v>4</v>
      </c>
      <c r="E10" s="17" t="s">
        <v>5</v>
      </c>
      <c r="F10" s="17" t="s">
        <v>6</v>
      </c>
      <c r="G10" s="17" t="s">
        <v>60</v>
      </c>
      <c r="H10" s="17" t="s">
        <v>59</v>
      </c>
      <c r="I10" s="17" t="s">
        <v>7</v>
      </c>
      <c r="J10" s="17" t="s">
        <v>61</v>
      </c>
    </row>
    <row r="11" spans="1:10" x14ac:dyDescent="0.25">
      <c r="A11" s="18"/>
      <c r="B11" s="42" t="s">
        <v>64</v>
      </c>
      <c r="C11" s="19"/>
      <c r="D11" s="20"/>
      <c r="E11" s="20"/>
      <c r="F11" s="20"/>
      <c r="G11" s="20"/>
      <c r="H11" s="20"/>
      <c r="I11" s="20"/>
      <c r="J11" s="21"/>
    </row>
    <row r="12" spans="1:10" x14ac:dyDescent="0.25">
      <c r="A12" s="16"/>
      <c r="B12" s="22" t="s">
        <v>8</v>
      </c>
      <c r="C12" s="23"/>
      <c r="D12" s="24"/>
      <c r="E12" s="17"/>
      <c r="F12" s="17"/>
      <c r="G12" s="17"/>
      <c r="H12" s="17"/>
      <c r="I12" s="17"/>
      <c r="J12" s="17"/>
    </row>
    <row r="13" spans="1:10" x14ac:dyDescent="0.25">
      <c r="A13" s="23"/>
      <c r="B13" s="25" t="s">
        <v>9</v>
      </c>
      <c r="C13" s="16"/>
      <c r="D13" s="24"/>
      <c r="E13" s="24"/>
      <c r="F13" s="24"/>
      <c r="G13" s="24"/>
      <c r="H13" s="24"/>
      <c r="I13" s="24"/>
      <c r="J13" s="24"/>
    </row>
    <row r="14" spans="1:10" x14ac:dyDescent="0.25">
      <c r="A14" s="23">
        <v>1</v>
      </c>
      <c r="B14" s="26" t="s">
        <v>10</v>
      </c>
      <c r="C14" s="16"/>
      <c r="D14" s="24"/>
      <c r="E14" s="24"/>
      <c r="F14" s="24"/>
      <c r="G14" s="24"/>
      <c r="H14" s="24"/>
      <c r="I14" s="24"/>
      <c r="J14" s="24"/>
    </row>
    <row r="15" spans="1:10" ht="30" x14ac:dyDescent="0.25">
      <c r="A15" s="23"/>
      <c r="B15" s="27" t="s">
        <v>17</v>
      </c>
      <c r="C15" s="16" t="s">
        <v>45</v>
      </c>
      <c r="D15" s="24">
        <v>18.100000000000001</v>
      </c>
      <c r="E15" s="24"/>
      <c r="F15" s="24">
        <f>SUM(D15*E15)</f>
        <v>0</v>
      </c>
      <c r="G15" s="24"/>
      <c r="H15" s="24">
        <f>SUM(D15*G15)</f>
        <v>0</v>
      </c>
      <c r="I15" s="24">
        <f>SUM(E15+G15)</f>
        <v>0</v>
      </c>
      <c r="J15" s="24">
        <f>SUM(D15*I15)</f>
        <v>0</v>
      </c>
    </row>
    <row r="16" spans="1:10" x14ac:dyDescent="0.25">
      <c r="A16" s="23"/>
      <c r="B16" s="25" t="s">
        <v>11</v>
      </c>
      <c r="C16" s="16"/>
      <c r="D16" s="24"/>
      <c r="E16" s="24"/>
      <c r="F16" s="24">
        <f t="shared" ref="F16:F77" si="0">SUM(D16*E16)</f>
        <v>0</v>
      </c>
      <c r="G16" s="24"/>
      <c r="H16" s="24">
        <f t="shared" ref="H16:H77" si="1">SUM(D16*G16)</f>
        <v>0</v>
      </c>
      <c r="I16" s="24">
        <f t="shared" ref="I16:I72" si="2">SUM(E16+G16)</f>
        <v>0</v>
      </c>
      <c r="J16" s="24">
        <f t="shared" ref="J16:J77" si="3">SUM(D16*I16)</f>
        <v>0</v>
      </c>
    </row>
    <row r="17" spans="1:11" x14ac:dyDescent="0.25">
      <c r="A17" s="23">
        <v>2</v>
      </c>
      <c r="B17" s="28" t="s">
        <v>12</v>
      </c>
      <c r="C17" s="16"/>
      <c r="D17" s="24"/>
      <c r="E17" s="24"/>
      <c r="F17" s="24">
        <f t="shared" si="0"/>
        <v>0</v>
      </c>
      <c r="G17" s="24"/>
      <c r="H17" s="24">
        <f t="shared" si="1"/>
        <v>0</v>
      </c>
      <c r="I17" s="24">
        <f t="shared" si="2"/>
        <v>0</v>
      </c>
      <c r="J17" s="24">
        <f t="shared" si="3"/>
        <v>0</v>
      </c>
    </row>
    <row r="18" spans="1:11" ht="30" x14ac:dyDescent="0.25">
      <c r="A18" s="23"/>
      <c r="B18" s="27" t="s">
        <v>18</v>
      </c>
      <c r="C18" s="16" t="s">
        <v>45</v>
      </c>
      <c r="D18" s="24">
        <v>62.6</v>
      </c>
      <c r="E18" s="24"/>
      <c r="F18" s="24">
        <f t="shared" si="0"/>
        <v>0</v>
      </c>
      <c r="G18" s="24"/>
      <c r="H18" s="24">
        <f t="shared" si="1"/>
        <v>0</v>
      </c>
      <c r="I18" s="24">
        <f t="shared" si="2"/>
        <v>0</v>
      </c>
      <c r="J18" s="24">
        <f t="shared" si="3"/>
        <v>0</v>
      </c>
    </row>
    <row r="19" spans="1:11" x14ac:dyDescent="0.25">
      <c r="A19" s="23"/>
      <c r="B19" s="27" t="s">
        <v>19</v>
      </c>
      <c r="C19" s="16" t="s">
        <v>45</v>
      </c>
      <c r="D19" s="24">
        <f>D18</f>
        <v>62.6</v>
      </c>
      <c r="E19" s="24"/>
      <c r="F19" s="24">
        <f t="shared" si="0"/>
        <v>0</v>
      </c>
      <c r="G19" s="24"/>
      <c r="H19" s="24">
        <f t="shared" si="1"/>
        <v>0</v>
      </c>
      <c r="I19" s="24">
        <f t="shared" si="2"/>
        <v>0</v>
      </c>
      <c r="J19" s="24">
        <f t="shared" si="3"/>
        <v>0</v>
      </c>
    </row>
    <row r="20" spans="1:11" x14ac:dyDescent="0.25">
      <c r="A20" s="23"/>
      <c r="B20" s="27" t="s">
        <v>20</v>
      </c>
      <c r="C20" s="16" t="s">
        <v>45</v>
      </c>
      <c r="D20" s="24">
        <f>D18</f>
        <v>62.6</v>
      </c>
      <c r="E20" s="24"/>
      <c r="F20" s="24">
        <f t="shared" si="0"/>
        <v>0</v>
      </c>
      <c r="G20" s="24"/>
      <c r="H20" s="24">
        <f t="shared" si="1"/>
        <v>0</v>
      </c>
      <c r="I20" s="24">
        <f t="shared" si="2"/>
        <v>0</v>
      </c>
      <c r="J20" s="24">
        <f t="shared" si="3"/>
        <v>0</v>
      </c>
    </row>
    <row r="21" spans="1:11" ht="30" x14ac:dyDescent="0.25">
      <c r="A21" s="23"/>
      <c r="B21" s="27" t="s">
        <v>21</v>
      </c>
      <c r="C21" s="16" t="s">
        <v>45</v>
      </c>
      <c r="D21" s="24">
        <f>D18</f>
        <v>62.6</v>
      </c>
      <c r="E21" s="24"/>
      <c r="F21" s="24">
        <f t="shared" si="0"/>
        <v>0</v>
      </c>
      <c r="G21" s="24"/>
      <c r="H21" s="24">
        <f t="shared" si="1"/>
        <v>0</v>
      </c>
      <c r="I21" s="24">
        <f t="shared" si="2"/>
        <v>0</v>
      </c>
      <c r="J21" s="24">
        <f t="shared" si="3"/>
        <v>0</v>
      </c>
    </row>
    <row r="22" spans="1:11" x14ac:dyDescent="0.25">
      <c r="A22" s="23">
        <v>3</v>
      </c>
      <c r="B22" s="28" t="s">
        <v>13</v>
      </c>
      <c r="C22" s="16"/>
      <c r="D22" s="24"/>
      <c r="E22" s="24"/>
      <c r="F22" s="24">
        <f t="shared" si="0"/>
        <v>0</v>
      </c>
      <c r="G22" s="24"/>
      <c r="H22" s="24">
        <f t="shared" si="1"/>
        <v>0</v>
      </c>
      <c r="I22" s="24">
        <f t="shared" si="2"/>
        <v>0</v>
      </c>
      <c r="J22" s="24">
        <f t="shared" si="3"/>
        <v>0</v>
      </c>
    </row>
    <row r="23" spans="1:11" ht="30" x14ac:dyDescent="0.25">
      <c r="A23" s="23"/>
      <c r="B23" s="27" t="s">
        <v>22</v>
      </c>
      <c r="C23" s="16" t="s">
        <v>45</v>
      </c>
      <c r="D23" s="24">
        <v>23.2</v>
      </c>
      <c r="E23" s="24"/>
      <c r="F23" s="24">
        <f t="shared" si="0"/>
        <v>0</v>
      </c>
      <c r="G23" s="24"/>
      <c r="H23" s="24">
        <f t="shared" si="1"/>
        <v>0</v>
      </c>
      <c r="I23" s="24">
        <f t="shared" si="2"/>
        <v>0</v>
      </c>
      <c r="J23" s="24">
        <f t="shared" si="3"/>
        <v>0</v>
      </c>
    </row>
    <row r="24" spans="1:11" x14ac:dyDescent="0.25">
      <c r="A24" s="23">
        <v>4</v>
      </c>
      <c r="B24" s="28" t="s">
        <v>14</v>
      </c>
      <c r="C24" s="16"/>
      <c r="D24" s="24"/>
      <c r="E24" s="24"/>
      <c r="F24" s="24">
        <f t="shared" si="0"/>
        <v>0</v>
      </c>
      <c r="G24" s="24"/>
      <c r="H24" s="24">
        <f t="shared" si="1"/>
        <v>0</v>
      </c>
      <c r="I24" s="24">
        <f t="shared" si="2"/>
        <v>0</v>
      </c>
      <c r="J24" s="24">
        <f t="shared" si="3"/>
        <v>0</v>
      </c>
    </row>
    <row r="25" spans="1:11" ht="30" x14ac:dyDescent="0.25">
      <c r="A25" s="23"/>
      <c r="B25" s="27" t="s">
        <v>17</v>
      </c>
      <c r="C25" s="16" t="s">
        <v>45</v>
      </c>
      <c r="D25" s="24">
        <v>45.9</v>
      </c>
      <c r="E25" s="24"/>
      <c r="F25" s="24">
        <f t="shared" si="0"/>
        <v>0</v>
      </c>
      <c r="G25" s="24"/>
      <c r="H25" s="24">
        <f t="shared" si="1"/>
        <v>0</v>
      </c>
      <c r="I25" s="24">
        <f t="shared" si="2"/>
        <v>0</v>
      </c>
      <c r="J25" s="24">
        <f t="shared" si="3"/>
        <v>0</v>
      </c>
    </row>
    <row r="26" spans="1:11" x14ac:dyDescent="0.25">
      <c r="A26" s="23">
        <v>5</v>
      </c>
      <c r="B26" s="28" t="s">
        <v>57</v>
      </c>
      <c r="C26" s="16"/>
      <c r="D26" s="24"/>
      <c r="E26" s="24"/>
      <c r="F26" s="24">
        <f t="shared" si="0"/>
        <v>0</v>
      </c>
      <c r="G26" s="24"/>
      <c r="H26" s="24">
        <f t="shared" si="1"/>
        <v>0</v>
      </c>
      <c r="I26" s="24">
        <f t="shared" si="2"/>
        <v>0</v>
      </c>
      <c r="J26" s="24">
        <f t="shared" si="3"/>
        <v>0</v>
      </c>
    </row>
    <row r="27" spans="1:11" ht="30" x14ac:dyDescent="0.25">
      <c r="A27" s="23"/>
      <c r="B27" s="27" t="s">
        <v>17</v>
      </c>
      <c r="C27" s="16" t="s">
        <v>45</v>
      </c>
      <c r="D27" s="24">
        <v>74.8</v>
      </c>
      <c r="E27" s="24"/>
      <c r="F27" s="24">
        <f t="shared" si="0"/>
        <v>0</v>
      </c>
      <c r="G27" s="24"/>
      <c r="H27" s="24">
        <f t="shared" si="1"/>
        <v>0</v>
      </c>
      <c r="I27" s="24">
        <f t="shared" si="2"/>
        <v>0</v>
      </c>
      <c r="J27" s="24">
        <f t="shared" si="3"/>
        <v>0</v>
      </c>
    </row>
    <row r="28" spans="1:11" x14ac:dyDescent="0.25">
      <c r="A28" s="23">
        <v>6</v>
      </c>
      <c r="B28" s="28" t="s">
        <v>16</v>
      </c>
      <c r="C28" s="16"/>
      <c r="D28" s="24"/>
      <c r="E28" s="24"/>
      <c r="F28" s="24">
        <f t="shared" si="0"/>
        <v>0</v>
      </c>
      <c r="G28" s="24"/>
      <c r="H28" s="24">
        <f t="shared" si="1"/>
        <v>0</v>
      </c>
      <c r="I28" s="24">
        <f t="shared" si="2"/>
        <v>0</v>
      </c>
      <c r="J28" s="24">
        <f t="shared" si="3"/>
        <v>0</v>
      </c>
    </row>
    <row r="29" spans="1:11" ht="30" x14ac:dyDescent="0.25">
      <c r="A29" s="23"/>
      <c r="B29" s="27" t="s">
        <v>23</v>
      </c>
      <c r="C29" s="16" t="s">
        <v>45</v>
      </c>
      <c r="D29" s="24">
        <f>281+284.5+53.9+21.5</f>
        <v>640.9</v>
      </c>
      <c r="E29" s="24"/>
      <c r="F29" s="24">
        <f t="shared" si="0"/>
        <v>0</v>
      </c>
      <c r="G29" s="24"/>
      <c r="H29" s="24">
        <f t="shared" si="1"/>
        <v>0</v>
      </c>
      <c r="I29" s="24">
        <f t="shared" si="2"/>
        <v>0</v>
      </c>
      <c r="J29" s="24">
        <f t="shared" si="3"/>
        <v>0</v>
      </c>
      <c r="K29" s="29"/>
    </row>
    <row r="30" spans="1:11" x14ac:dyDescent="0.25">
      <c r="A30" s="23"/>
      <c r="B30" s="22" t="s">
        <v>24</v>
      </c>
      <c r="C30" s="16"/>
      <c r="D30" s="24"/>
      <c r="E30" s="24"/>
      <c r="F30" s="24">
        <f t="shared" si="0"/>
        <v>0</v>
      </c>
      <c r="G30" s="24"/>
      <c r="H30" s="24">
        <f t="shared" si="1"/>
        <v>0</v>
      </c>
      <c r="I30" s="24">
        <f t="shared" si="2"/>
        <v>0</v>
      </c>
      <c r="J30" s="24">
        <f t="shared" si="3"/>
        <v>0</v>
      </c>
    </row>
    <row r="31" spans="1:11" x14ac:dyDescent="0.25">
      <c r="A31" s="23">
        <v>7</v>
      </c>
      <c r="B31" s="27" t="s">
        <v>56</v>
      </c>
      <c r="C31" s="23"/>
      <c r="D31" s="24"/>
      <c r="E31" s="24"/>
      <c r="F31" s="24">
        <f t="shared" si="0"/>
        <v>0</v>
      </c>
      <c r="G31" s="24"/>
      <c r="H31" s="24">
        <f t="shared" si="1"/>
        <v>0</v>
      </c>
      <c r="I31" s="24">
        <f t="shared" si="2"/>
        <v>0</v>
      </c>
      <c r="J31" s="24">
        <f t="shared" si="3"/>
        <v>0</v>
      </c>
    </row>
    <row r="32" spans="1:11" ht="30" x14ac:dyDescent="0.25">
      <c r="A32" s="23"/>
      <c r="B32" s="27" t="s">
        <v>23</v>
      </c>
      <c r="C32" s="16" t="s">
        <v>45</v>
      </c>
      <c r="D32" s="24">
        <f>8.1</f>
        <v>8.1</v>
      </c>
      <c r="E32" s="24"/>
      <c r="F32" s="24">
        <f t="shared" si="0"/>
        <v>0</v>
      </c>
      <c r="G32" s="24"/>
      <c r="H32" s="24">
        <f t="shared" si="1"/>
        <v>0</v>
      </c>
      <c r="I32" s="24">
        <f t="shared" si="2"/>
        <v>0</v>
      </c>
      <c r="J32" s="24">
        <f t="shared" si="3"/>
        <v>0</v>
      </c>
    </row>
    <row r="33" spans="1:10" x14ac:dyDescent="0.25">
      <c r="A33" s="23"/>
      <c r="B33" s="25" t="s">
        <v>9</v>
      </c>
      <c r="C33" s="16"/>
      <c r="D33" s="24"/>
      <c r="E33" s="24"/>
      <c r="F33" s="24">
        <f t="shared" si="0"/>
        <v>0</v>
      </c>
      <c r="G33" s="24"/>
      <c r="H33" s="24">
        <f t="shared" si="1"/>
        <v>0</v>
      </c>
      <c r="I33" s="24">
        <f t="shared" si="2"/>
        <v>0</v>
      </c>
      <c r="J33" s="24">
        <f t="shared" si="3"/>
        <v>0</v>
      </c>
    </row>
    <row r="34" spans="1:10" x14ac:dyDescent="0.25">
      <c r="A34" s="23">
        <v>8</v>
      </c>
      <c r="B34" s="28" t="s">
        <v>27</v>
      </c>
      <c r="C34" s="16"/>
      <c r="D34" s="24"/>
      <c r="E34" s="24"/>
      <c r="F34" s="24">
        <f t="shared" si="0"/>
        <v>0</v>
      </c>
      <c r="G34" s="24"/>
      <c r="H34" s="24">
        <f t="shared" si="1"/>
        <v>0</v>
      </c>
      <c r="I34" s="24">
        <f t="shared" si="2"/>
        <v>0</v>
      </c>
      <c r="J34" s="24">
        <f t="shared" si="3"/>
        <v>0</v>
      </c>
    </row>
    <row r="35" spans="1:10" ht="30" x14ac:dyDescent="0.25">
      <c r="A35" s="23"/>
      <c r="B35" s="27" t="s">
        <v>28</v>
      </c>
      <c r="C35" s="16" t="s">
        <v>45</v>
      </c>
      <c r="D35" s="24">
        <f>57.08+56.46</f>
        <v>113.53999999999999</v>
      </c>
      <c r="E35" s="24"/>
      <c r="F35" s="24">
        <f t="shared" si="0"/>
        <v>0</v>
      </c>
      <c r="G35" s="24"/>
      <c r="H35" s="24">
        <f t="shared" si="1"/>
        <v>0</v>
      </c>
      <c r="I35" s="24">
        <f t="shared" si="2"/>
        <v>0</v>
      </c>
      <c r="J35" s="24">
        <f t="shared" si="3"/>
        <v>0</v>
      </c>
    </row>
    <row r="36" spans="1:10" x14ac:dyDescent="0.25">
      <c r="A36" s="23">
        <v>9</v>
      </c>
      <c r="B36" s="28" t="s">
        <v>10</v>
      </c>
      <c r="C36" s="16"/>
      <c r="D36" s="24"/>
      <c r="E36" s="24"/>
      <c r="F36" s="24">
        <f t="shared" si="0"/>
        <v>0</v>
      </c>
      <c r="G36" s="24"/>
      <c r="H36" s="24">
        <f t="shared" si="1"/>
        <v>0</v>
      </c>
      <c r="I36" s="24">
        <f t="shared" si="2"/>
        <v>0</v>
      </c>
      <c r="J36" s="24">
        <f t="shared" si="3"/>
        <v>0</v>
      </c>
    </row>
    <row r="37" spans="1:10" ht="30" x14ac:dyDescent="0.25">
      <c r="A37" s="23"/>
      <c r="B37" s="27" t="s">
        <v>29</v>
      </c>
      <c r="C37" s="16" t="s">
        <v>45</v>
      </c>
      <c r="D37" s="24">
        <v>37.68</v>
      </c>
      <c r="E37" s="24"/>
      <c r="F37" s="24">
        <f t="shared" si="0"/>
        <v>0</v>
      </c>
      <c r="G37" s="24"/>
      <c r="H37" s="24">
        <f t="shared" si="1"/>
        <v>0</v>
      </c>
      <c r="I37" s="24">
        <f t="shared" si="2"/>
        <v>0</v>
      </c>
      <c r="J37" s="24">
        <f t="shared" si="3"/>
        <v>0</v>
      </c>
    </row>
    <row r="38" spans="1:10" x14ac:dyDescent="0.25">
      <c r="A38" s="23">
        <v>10</v>
      </c>
      <c r="B38" s="28" t="s">
        <v>30</v>
      </c>
      <c r="C38" s="16"/>
      <c r="D38" s="24"/>
      <c r="E38" s="24"/>
      <c r="F38" s="24">
        <f t="shared" si="0"/>
        <v>0</v>
      </c>
      <c r="G38" s="24"/>
      <c r="H38" s="24">
        <f t="shared" si="1"/>
        <v>0</v>
      </c>
      <c r="I38" s="24">
        <f t="shared" si="2"/>
        <v>0</v>
      </c>
      <c r="J38" s="24">
        <f t="shared" si="3"/>
        <v>0</v>
      </c>
    </row>
    <row r="39" spans="1:10" ht="30" x14ac:dyDescent="0.25">
      <c r="A39" s="23"/>
      <c r="B39" s="27" t="s">
        <v>31</v>
      </c>
      <c r="C39" s="16" t="s">
        <v>45</v>
      </c>
      <c r="D39" s="24">
        <f>11.24+4.13</f>
        <v>15.370000000000001</v>
      </c>
      <c r="E39" s="24"/>
      <c r="F39" s="24">
        <f t="shared" si="0"/>
        <v>0</v>
      </c>
      <c r="G39" s="24"/>
      <c r="H39" s="24">
        <f t="shared" si="1"/>
        <v>0</v>
      </c>
      <c r="I39" s="24">
        <f t="shared" si="2"/>
        <v>0</v>
      </c>
      <c r="J39" s="24">
        <f t="shared" si="3"/>
        <v>0</v>
      </c>
    </row>
    <row r="40" spans="1:10" ht="30" x14ac:dyDescent="0.25">
      <c r="A40" s="23"/>
      <c r="B40" s="27" t="s">
        <v>32</v>
      </c>
      <c r="C40" s="16" t="s">
        <v>45</v>
      </c>
      <c r="D40" s="24">
        <f>D39</f>
        <v>15.370000000000001</v>
      </c>
      <c r="E40" s="24"/>
      <c r="F40" s="24">
        <f t="shared" si="0"/>
        <v>0</v>
      </c>
      <c r="G40" s="24"/>
      <c r="H40" s="24">
        <f t="shared" si="1"/>
        <v>0</v>
      </c>
      <c r="I40" s="24">
        <f t="shared" si="2"/>
        <v>0</v>
      </c>
      <c r="J40" s="24">
        <f t="shared" si="3"/>
        <v>0</v>
      </c>
    </row>
    <row r="41" spans="1:10" x14ac:dyDescent="0.25">
      <c r="A41" s="23">
        <v>11</v>
      </c>
      <c r="B41" s="28" t="s">
        <v>25</v>
      </c>
      <c r="C41" s="16"/>
      <c r="D41" s="24"/>
      <c r="E41" s="24"/>
      <c r="F41" s="24">
        <f t="shared" si="0"/>
        <v>0</v>
      </c>
      <c r="G41" s="24"/>
      <c r="H41" s="24">
        <f t="shared" si="1"/>
        <v>0</v>
      </c>
      <c r="I41" s="24">
        <f t="shared" si="2"/>
        <v>0</v>
      </c>
      <c r="J41" s="24">
        <f t="shared" si="3"/>
        <v>0</v>
      </c>
    </row>
    <row r="42" spans="1:10" ht="30" x14ac:dyDescent="0.25">
      <c r="A42" s="23"/>
      <c r="B42" s="27" t="s">
        <v>33</v>
      </c>
      <c r="C42" s="16" t="s">
        <v>45</v>
      </c>
      <c r="D42" s="24">
        <f>8+8.83</f>
        <v>16.829999999999998</v>
      </c>
      <c r="E42" s="24"/>
      <c r="F42" s="24">
        <f t="shared" si="0"/>
        <v>0</v>
      </c>
      <c r="G42" s="24"/>
      <c r="H42" s="24">
        <f t="shared" si="1"/>
        <v>0</v>
      </c>
      <c r="I42" s="24">
        <f t="shared" si="2"/>
        <v>0</v>
      </c>
      <c r="J42" s="24">
        <f t="shared" si="3"/>
        <v>0</v>
      </c>
    </row>
    <row r="43" spans="1:10" x14ac:dyDescent="0.25">
      <c r="A43" s="23"/>
      <c r="B43" s="27" t="s">
        <v>34</v>
      </c>
      <c r="C43" s="16" t="s">
        <v>45</v>
      </c>
      <c r="D43" s="24">
        <f>D42</f>
        <v>16.829999999999998</v>
      </c>
      <c r="E43" s="24"/>
      <c r="F43" s="24">
        <f t="shared" si="0"/>
        <v>0</v>
      </c>
      <c r="G43" s="24"/>
      <c r="H43" s="24">
        <f t="shared" si="1"/>
        <v>0</v>
      </c>
      <c r="I43" s="24">
        <f t="shared" si="2"/>
        <v>0</v>
      </c>
      <c r="J43" s="24">
        <f t="shared" si="3"/>
        <v>0</v>
      </c>
    </row>
    <row r="44" spans="1:10" ht="30" x14ac:dyDescent="0.25">
      <c r="A44" s="23"/>
      <c r="B44" s="27" t="s">
        <v>35</v>
      </c>
      <c r="C44" s="16" t="s">
        <v>45</v>
      </c>
      <c r="D44" s="24">
        <f>D42</f>
        <v>16.829999999999998</v>
      </c>
      <c r="E44" s="24"/>
      <c r="F44" s="24">
        <f t="shared" si="0"/>
        <v>0</v>
      </c>
      <c r="G44" s="24"/>
      <c r="H44" s="24">
        <f t="shared" si="1"/>
        <v>0</v>
      </c>
      <c r="I44" s="24">
        <f t="shared" si="2"/>
        <v>0</v>
      </c>
      <c r="J44" s="24">
        <f t="shared" si="3"/>
        <v>0</v>
      </c>
    </row>
    <row r="45" spans="1:10" x14ac:dyDescent="0.25">
      <c r="A45" s="23">
        <v>12</v>
      </c>
      <c r="B45" s="28" t="s">
        <v>68</v>
      </c>
      <c r="C45" s="23"/>
      <c r="D45" s="24"/>
      <c r="E45" s="24"/>
      <c r="F45" s="24">
        <f t="shared" si="0"/>
        <v>0</v>
      </c>
      <c r="G45" s="24"/>
      <c r="H45" s="24">
        <f t="shared" si="1"/>
        <v>0</v>
      </c>
      <c r="I45" s="24">
        <f t="shared" si="2"/>
        <v>0</v>
      </c>
      <c r="J45" s="24">
        <f t="shared" si="3"/>
        <v>0</v>
      </c>
    </row>
    <row r="46" spans="1:10" ht="30" x14ac:dyDescent="0.25">
      <c r="A46" s="23"/>
      <c r="B46" s="27" t="s">
        <v>23</v>
      </c>
      <c r="C46" s="16" t="s">
        <v>45</v>
      </c>
      <c r="D46" s="24">
        <v>5.2</v>
      </c>
      <c r="E46" s="24"/>
      <c r="F46" s="24">
        <f t="shared" si="0"/>
        <v>0</v>
      </c>
      <c r="G46" s="24"/>
      <c r="H46" s="24">
        <f t="shared" si="1"/>
        <v>0</v>
      </c>
      <c r="I46" s="24">
        <f t="shared" si="2"/>
        <v>0</v>
      </c>
      <c r="J46" s="24">
        <f t="shared" si="3"/>
        <v>0</v>
      </c>
    </row>
    <row r="47" spans="1:10" ht="30" x14ac:dyDescent="0.25">
      <c r="A47" s="23"/>
      <c r="B47" s="27" t="s">
        <v>44</v>
      </c>
      <c r="C47" s="16" t="s">
        <v>45</v>
      </c>
      <c r="D47" s="24">
        <v>5.2</v>
      </c>
      <c r="E47" s="24"/>
      <c r="F47" s="24">
        <f t="shared" si="0"/>
        <v>0</v>
      </c>
      <c r="G47" s="24"/>
      <c r="H47" s="24">
        <f t="shared" si="1"/>
        <v>0</v>
      </c>
      <c r="I47" s="24">
        <f t="shared" si="2"/>
        <v>0</v>
      </c>
      <c r="J47" s="24">
        <f t="shared" si="3"/>
        <v>0</v>
      </c>
    </row>
    <row r="48" spans="1:10" x14ac:dyDescent="0.25">
      <c r="A48" s="23"/>
      <c r="B48" s="22" t="s">
        <v>38</v>
      </c>
      <c r="C48" s="23"/>
      <c r="D48" s="24"/>
      <c r="E48" s="24"/>
      <c r="F48" s="24">
        <f t="shared" si="0"/>
        <v>0</v>
      </c>
      <c r="G48" s="24"/>
      <c r="H48" s="24">
        <f t="shared" si="1"/>
        <v>0</v>
      </c>
      <c r="I48" s="24">
        <f t="shared" si="2"/>
        <v>0</v>
      </c>
      <c r="J48" s="24">
        <f t="shared" si="3"/>
        <v>0</v>
      </c>
    </row>
    <row r="49" spans="1:10" x14ac:dyDescent="0.25">
      <c r="A49" s="23"/>
      <c r="B49" s="25" t="s">
        <v>9</v>
      </c>
      <c r="C49" s="23"/>
      <c r="D49" s="24"/>
      <c r="E49" s="24"/>
      <c r="F49" s="24">
        <f t="shared" si="0"/>
        <v>0</v>
      </c>
      <c r="G49" s="24"/>
      <c r="H49" s="24">
        <f t="shared" si="1"/>
        <v>0</v>
      </c>
      <c r="I49" s="24">
        <f t="shared" si="2"/>
        <v>0</v>
      </c>
      <c r="J49" s="24">
        <f t="shared" si="3"/>
        <v>0</v>
      </c>
    </row>
    <row r="50" spans="1:10" x14ac:dyDescent="0.25">
      <c r="A50" s="23">
        <v>13</v>
      </c>
      <c r="B50" s="27" t="s">
        <v>39</v>
      </c>
      <c r="C50" s="23"/>
      <c r="D50" s="24"/>
      <c r="E50" s="24"/>
      <c r="F50" s="24">
        <f t="shared" si="0"/>
        <v>0</v>
      </c>
      <c r="G50" s="24"/>
      <c r="H50" s="24">
        <f t="shared" si="1"/>
        <v>0</v>
      </c>
      <c r="I50" s="24">
        <f t="shared" si="2"/>
        <v>0</v>
      </c>
      <c r="J50" s="24">
        <f t="shared" si="3"/>
        <v>0</v>
      </c>
    </row>
    <row r="51" spans="1:10" ht="30" x14ac:dyDescent="0.25">
      <c r="A51" s="23"/>
      <c r="B51" s="27" t="s">
        <v>40</v>
      </c>
      <c r="C51" s="16" t="s">
        <v>45</v>
      </c>
      <c r="D51" s="24">
        <f>961+126+159.6</f>
        <v>1246.5999999999999</v>
      </c>
      <c r="E51" s="24"/>
      <c r="F51" s="24">
        <f t="shared" si="0"/>
        <v>0</v>
      </c>
      <c r="G51" s="24"/>
      <c r="H51" s="24">
        <f t="shared" si="1"/>
        <v>0</v>
      </c>
      <c r="I51" s="24">
        <f t="shared" si="2"/>
        <v>0</v>
      </c>
      <c r="J51" s="24">
        <f t="shared" si="3"/>
        <v>0</v>
      </c>
    </row>
    <row r="52" spans="1:10" x14ac:dyDescent="0.25">
      <c r="B52" s="25" t="s">
        <v>36</v>
      </c>
      <c r="C52" s="23"/>
      <c r="D52" s="24"/>
      <c r="E52" s="24"/>
      <c r="F52" s="24">
        <f t="shared" si="0"/>
        <v>0</v>
      </c>
      <c r="G52" s="24"/>
      <c r="H52" s="24">
        <f t="shared" si="1"/>
        <v>0</v>
      </c>
      <c r="I52" s="24">
        <f t="shared" si="2"/>
        <v>0</v>
      </c>
      <c r="J52" s="24">
        <f t="shared" si="3"/>
        <v>0</v>
      </c>
    </row>
    <row r="53" spans="1:10" x14ac:dyDescent="0.25">
      <c r="A53" s="23">
        <v>14</v>
      </c>
      <c r="B53" s="27" t="s">
        <v>41</v>
      </c>
      <c r="C53" s="23"/>
      <c r="D53" s="24"/>
      <c r="E53" s="24"/>
      <c r="F53" s="24">
        <f t="shared" si="0"/>
        <v>0</v>
      </c>
      <c r="G53" s="24"/>
      <c r="H53" s="24">
        <f t="shared" si="1"/>
        <v>0</v>
      </c>
      <c r="I53" s="24">
        <f t="shared" si="2"/>
        <v>0</v>
      </c>
      <c r="J53" s="24">
        <f t="shared" si="3"/>
        <v>0</v>
      </c>
    </row>
    <row r="54" spans="1:10" ht="30" x14ac:dyDescent="0.25">
      <c r="A54" s="23"/>
      <c r="B54" s="27" t="s">
        <v>42</v>
      </c>
      <c r="C54" s="16" t="s">
        <v>45</v>
      </c>
      <c r="D54" s="24">
        <v>4966.1000000000004</v>
      </c>
      <c r="E54" s="24"/>
      <c r="F54" s="24">
        <f t="shared" si="0"/>
        <v>0</v>
      </c>
      <c r="G54" s="24"/>
      <c r="H54" s="24">
        <f t="shared" si="1"/>
        <v>0</v>
      </c>
      <c r="I54" s="24">
        <f t="shared" si="2"/>
        <v>0</v>
      </c>
      <c r="J54" s="24">
        <f t="shared" si="3"/>
        <v>0</v>
      </c>
    </row>
    <row r="55" spans="1:10" ht="30" x14ac:dyDescent="0.25">
      <c r="A55" s="23"/>
      <c r="B55" s="27" t="s">
        <v>43</v>
      </c>
      <c r="C55" s="16" t="s">
        <v>45</v>
      </c>
      <c r="D55" s="24">
        <f>D54</f>
        <v>4966.1000000000004</v>
      </c>
      <c r="E55" s="24"/>
      <c r="F55" s="24">
        <f t="shared" si="0"/>
        <v>0</v>
      </c>
      <c r="G55" s="24"/>
      <c r="H55" s="24">
        <f t="shared" si="1"/>
        <v>0</v>
      </c>
      <c r="I55" s="24">
        <f t="shared" si="2"/>
        <v>0</v>
      </c>
      <c r="J55" s="24">
        <f t="shared" si="3"/>
        <v>0</v>
      </c>
    </row>
    <row r="56" spans="1:10" x14ac:dyDescent="0.25">
      <c r="A56" s="23">
        <v>15</v>
      </c>
      <c r="B56" s="28" t="s">
        <v>37</v>
      </c>
      <c r="C56" s="23"/>
      <c r="D56" s="24"/>
      <c r="E56" s="24"/>
      <c r="F56" s="24">
        <f t="shared" si="0"/>
        <v>0</v>
      </c>
      <c r="G56" s="24"/>
      <c r="H56" s="24">
        <f t="shared" si="1"/>
        <v>0</v>
      </c>
      <c r="I56" s="24">
        <f t="shared" si="2"/>
        <v>0</v>
      </c>
      <c r="J56" s="24">
        <f t="shared" si="3"/>
        <v>0</v>
      </c>
    </row>
    <row r="57" spans="1:10" ht="30" x14ac:dyDescent="0.25">
      <c r="A57" s="23"/>
      <c r="B57" s="27" t="s">
        <v>23</v>
      </c>
      <c r="C57" s="16" t="s">
        <v>45</v>
      </c>
      <c r="D57" s="24">
        <v>685.1</v>
      </c>
      <c r="E57" s="24"/>
      <c r="F57" s="24">
        <f t="shared" si="0"/>
        <v>0</v>
      </c>
      <c r="G57" s="24"/>
      <c r="H57" s="24">
        <f t="shared" si="1"/>
        <v>0</v>
      </c>
      <c r="I57" s="24">
        <f t="shared" si="2"/>
        <v>0</v>
      </c>
      <c r="J57" s="24">
        <f t="shared" si="3"/>
        <v>0</v>
      </c>
    </row>
    <row r="58" spans="1:10" ht="30" x14ac:dyDescent="0.25">
      <c r="A58" s="23"/>
      <c r="B58" s="27" t="s">
        <v>44</v>
      </c>
      <c r="C58" s="16" t="s">
        <v>45</v>
      </c>
      <c r="D58" s="24">
        <f>D57</f>
        <v>685.1</v>
      </c>
      <c r="E58" s="24"/>
      <c r="F58" s="24">
        <f t="shared" si="0"/>
        <v>0</v>
      </c>
      <c r="G58" s="24"/>
      <c r="H58" s="24">
        <f t="shared" si="1"/>
        <v>0</v>
      </c>
      <c r="I58" s="24">
        <f t="shared" si="2"/>
        <v>0</v>
      </c>
      <c r="J58" s="24">
        <f t="shared" si="3"/>
        <v>0</v>
      </c>
    </row>
    <row r="59" spans="1:10" x14ac:dyDescent="0.25">
      <c r="A59" s="23">
        <v>16</v>
      </c>
      <c r="B59" s="30" t="s">
        <v>52</v>
      </c>
      <c r="C59" s="16"/>
      <c r="D59" s="24"/>
      <c r="E59" s="24"/>
      <c r="F59" s="24">
        <f t="shared" si="0"/>
        <v>0</v>
      </c>
      <c r="G59" s="24"/>
      <c r="H59" s="24">
        <f t="shared" si="1"/>
        <v>0</v>
      </c>
      <c r="I59" s="24">
        <f t="shared" si="2"/>
        <v>0</v>
      </c>
      <c r="J59" s="24">
        <f t="shared" si="3"/>
        <v>0</v>
      </c>
    </row>
    <row r="60" spans="1:10" ht="30" x14ac:dyDescent="0.25">
      <c r="A60" s="23"/>
      <c r="B60" s="27" t="s">
        <v>54</v>
      </c>
      <c r="C60" s="16" t="s">
        <v>45</v>
      </c>
      <c r="D60" s="24">
        <v>21.81</v>
      </c>
      <c r="E60" s="24"/>
      <c r="F60" s="24">
        <f t="shared" si="0"/>
        <v>0</v>
      </c>
      <c r="G60" s="24"/>
      <c r="H60" s="24">
        <f t="shared" si="1"/>
        <v>0</v>
      </c>
      <c r="I60" s="24">
        <f t="shared" si="2"/>
        <v>0</v>
      </c>
      <c r="J60" s="24">
        <f t="shared" si="3"/>
        <v>0</v>
      </c>
    </row>
    <row r="61" spans="1:10" x14ac:dyDescent="0.25">
      <c r="A61" s="23"/>
      <c r="B61" s="27" t="s">
        <v>34</v>
      </c>
      <c r="C61" s="16" t="s">
        <v>45</v>
      </c>
      <c r="D61" s="24">
        <v>21.81</v>
      </c>
      <c r="E61" s="24"/>
      <c r="F61" s="24">
        <f t="shared" si="0"/>
        <v>0</v>
      </c>
      <c r="G61" s="24"/>
      <c r="H61" s="24">
        <f t="shared" si="1"/>
        <v>0</v>
      </c>
      <c r="I61" s="24">
        <f t="shared" si="2"/>
        <v>0</v>
      </c>
      <c r="J61" s="24">
        <f t="shared" si="3"/>
        <v>0</v>
      </c>
    </row>
    <row r="62" spans="1:10" x14ac:dyDescent="0.25">
      <c r="A62" s="23"/>
      <c r="B62" s="30" t="s">
        <v>53</v>
      </c>
      <c r="C62" s="16" t="s">
        <v>45</v>
      </c>
      <c r="D62" s="24">
        <v>21.81</v>
      </c>
      <c r="E62" s="24"/>
      <c r="F62" s="24">
        <f t="shared" si="0"/>
        <v>0</v>
      </c>
      <c r="G62" s="24"/>
      <c r="H62" s="24">
        <f t="shared" si="1"/>
        <v>0</v>
      </c>
      <c r="I62" s="24">
        <f t="shared" si="2"/>
        <v>0</v>
      </c>
      <c r="J62" s="24">
        <f t="shared" si="3"/>
        <v>0</v>
      </c>
    </row>
    <row r="63" spans="1:10" x14ac:dyDescent="0.25">
      <c r="A63" s="23"/>
      <c r="B63" s="30" t="s">
        <v>58</v>
      </c>
      <c r="C63" s="16" t="s">
        <v>45</v>
      </c>
      <c r="D63" s="24">
        <v>21.81</v>
      </c>
      <c r="E63" s="24"/>
      <c r="F63" s="24">
        <f t="shared" si="0"/>
        <v>0</v>
      </c>
      <c r="G63" s="24"/>
      <c r="H63" s="24">
        <f t="shared" si="1"/>
        <v>0</v>
      </c>
      <c r="I63" s="24">
        <f t="shared" si="2"/>
        <v>0</v>
      </c>
      <c r="J63" s="24">
        <f t="shared" si="3"/>
        <v>0</v>
      </c>
    </row>
    <row r="64" spans="1:10" x14ac:dyDescent="0.25">
      <c r="A64" s="23">
        <v>17</v>
      </c>
      <c r="B64" s="28" t="s">
        <v>55</v>
      </c>
      <c r="C64" s="23"/>
      <c r="D64" s="24"/>
      <c r="E64" s="24"/>
      <c r="F64" s="24">
        <f t="shared" si="0"/>
        <v>0</v>
      </c>
      <c r="G64" s="24"/>
      <c r="H64" s="24">
        <f t="shared" si="1"/>
        <v>0</v>
      </c>
      <c r="I64" s="24">
        <f t="shared" si="2"/>
        <v>0</v>
      </c>
      <c r="J64" s="24">
        <f t="shared" si="3"/>
        <v>0</v>
      </c>
    </row>
    <row r="65" spans="1:10" ht="30" x14ac:dyDescent="0.25">
      <c r="A65" s="23"/>
      <c r="B65" s="27" t="s">
        <v>42</v>
      </c>
      <c r="C65" s="16" t="s">
        <v>45</v>
      </c>
      <c r="D65" s="24">
        <f>275.25</f>
        <v>275.25</v>
      </c>
      <c r="E65" s="24"/>
      <c r="F65" s="24">
        <f t="shared" si="0"/>
        <v>0</v>
      </c>
      <c r="G65" s="24"/>
      <c r="H65" s="24">
        <f t="shared" si="1"/>
        <v>0</v>
      </c>
      <c r="I65" s="24">
        <f t="shared" si="2"/>
        <v>0</v>
      </c>
      <c r="J65" s="24">
        <f t="shared" si="3"/>
        <v>0</v>
      </c>
    </row>
    <row r="66" spans="1:10" ht="30" x14ac:dyDescent="0.25">
      <c r="A66" s="23"/>
      <c r="B66" s="27" t="s">
        <v>44</v>
      </c>
      <c r="C66" s="16" t="s">
        <v>45</v>
      </c>
      <c r="D66" s="24">
        <f>D65</f>
        <v>275.25</v>
      </c>
      <c r="E66" s="24"/>
      <c r="F66" s="24">
        <f t="shared" si="0"/>
        <v>0</v>
      </c>
      <c r="G66" s="24"/>
      <c r="H66" s="24">
        <f t="shared" si="1"/>
        <v>0</v>
      </c>
      <c r="I66" s="24">
        <f t="shared" si="2"/>
        <v>0</v>
      </c>
      <c r="J66" s="24">
        <f t="shared" si="3"/>
        <v>0</v>
      </c>
    </row>
    <row r="67" spans="1:10" x14ac:dyDescent="0.25">
      <c r="A67" s="23"/>
      <c r="B67" s="31" t="s">
        <v>67</v>
      </c>
      <c r="C67" s="23"/>
      <c r="D67" s="24"/>
      <c r="E67" s="24"/>
      <c r="F67" s="24">
        <f t="shared" si="0"/>
        <v>0</v>
      </c>
      <c r="G67" s="24"/>
      <c r="H67" s="24">
        <f t="shared" si="1"/>
        <v>0</v>
      </c>
      <c r="I67" s="24">
        <f t="shared" si="2"/>
        <v>0</v>
      </c>
      <c r="J67" s="24">
        <f t="shared" si="3"/>
        <v>0</v>
      </c>
    </row>
    <row r="68" spans="1:10" x14ac:dyDescent="0.25">
      <c r="A68" s="23">
        <v>18</v>
      </c>
      <c r="B68" s="28" t="s">
        <v>66</v>
      </c>
      <c r="C68" s="23"/>
      <c r="D68" s="24"/>
      <c r="E68" s="24"/>
      <c r="F68" s="24">
        <f t="shared" si="0"/>
        <v>0</v>
      </c>
      <c r="G68" s="24"/>
      <c r="H68" s="24">
        <f t="shared" si="1"/>
        <v>0</v>
      </c>
      <c r="I68" s="24">
        <f t="shared" si="2"/>
        <v>0</v>
      </c>
      <c r="J68" s="24">
        <f t="shared" si="3"/>
        <v>0</v>
      </c>
    </row>
    <row r="69" spans="1:10" ht="30" x14ac:dyDescent="0.25">
      <c r="A69" s="23"/>
      <c r="B69" s="27" t="s">
        <v>23</v>
      </c>
      <c r="C69" s="16" t="s">
        <v>45</v>
      </c>
      <c r="D69" s="24">
        <f>103.1+3.03+26.48+4.64+67.2+46.71+46.39+43.72</f>
        <v>341.27</v>
      </c>
      <c r="E69" s="24"/>
      <c r="F69" s="24">
        <f t="shared" si="0"/>
        <v>0</v>
      </c>
      <c r="G69" s="24"/>
      <c r="H69" s="24">
        <f t="shared" si="1"/>
        <v>0</v>
      </c>
      <c r="I69" s="24">
        <f t="shared" si="2"/>
        <v>0</v>
      </c>
      <c r="J69" s="24">
        <f t="shared" si="3"/>
        <v>0</v>
      </c>
    </row>
    <row r="70" spans="1:10" x14ac:dyDescent="0.25">
      <c r="A70" s="23">
        <v>19</v>
      </c>
      <c r="B70" s="28" t="s">
        <v>46</v>
      </c>
      <c r="C70" s="23"/>
      <c r="D70" s="24"/>
      <c r="E70" s="24"/>
      <c r="F70" s="24">
        <f t="shared" si="0"/>
        <v>0</v>
      </c>
      <c r="G70" s="24"/>
      <c r="H70" s="24">
        <f t="shared" si="1"/>
        <v>0</v>
      </c>
      <c r="I70" s="24">
        <f t="shared" si="2"/>
        <v>0</v>
      </c>
      <c r="J70" s="24">
        <f t="shared" si="3"/>
        <v>0</v>
      </c>
    </row>
    <row r="71" spans="1:10" ht="30" x14ac:dyDescent="0.25">
      <c r="A71" s="23"/>
      <c r="B71" s="27" t="s">
        <v>31</v>
      </c>
      <c r="C71" s="16" t="s">
        <v>45</v>
      </c>
      <c r="D71" s="24">
        <f>4.83+3.87+5.06+3.19+3.96+5.33+5.17+2.88+5.17+2.88+2.81+5.17</f>
        <v>50.320000000000014</v>
      </c>
      <c r="E71" s="24"/>
      <c r="F71" s="24">
        <f t="shared" si="0"/>
        <v>0</v>
      </c>
      <c r="G71" s="24"/>
      <c r="H71" s="24">
        <f t="shared" si="1"/>
        <v>0</v>
      </c>
      <c r="I71" s="24">
        <f t="shared" si="2"/>
        <v>0</v>
      </c>
      <c r="J71" s="24">
        <f t="shared" si="3"/>
        <v>0</v>
      </c>
    </row>
    <row r="72" spans="1:10" ht="30" x14ac:dyDescent="0.25">
      <c r="A72" s="23"/>
      <c r="B72" s="27" t="s">
        <v>32</v>
      </c>
      <c r="C72" s="16" t="s">
        <v>45</v>
      </c>
      <c r="D72" s="24">
        <f>D71</f>
        <v>50.320000000000014</v>
      </c>
      <c r="E72" s="24"/>
      <c r="F72" s="24">
        <f t="shared" si="0"/>
        <v>0</v>
      </c>
      <c r="G72" s="24"/>
      <c r="H72" s="24">
        <f t="shared" si="1"/>
        <v>0</v>
      </c>
      <c r="I72" s="24">
        <f t="shared" si="2"/>
        <v>0</v>
      </c>
      <c r="J72" s="24">
        <f t="shared" si="3"/>
        <v>0</v>
      </c>
    </row>
    <row r="73" spans="1:10" x14ac:dyDescent="0.25">
      <c r="A73" s="23"/>
      <c r="B73" s="32" t="s">
        <v>26</v>
      </c>
      <c r="C73" s="23"/>
      <c r="D73" s="24">
        <f>D71+D69+D65+D60+D57+D54+D51+D46+D42+D39+D37+D35+D32+D29+D27+D25+D23+D18+D15</f>
        <v>8648.6700000000019</v>
      </c>
      <c r="E73" s="33"/>
      <c r="F73" s="24">
        <f>SUM(F15:F72)</f>
        <v>0</v>
      </c>
      <c r="G73" s="33"/>
      <c r="H73" s="24">
        <f>SUM(H15:H72)</f>
        <v>0</v>
      </c>
      <c r="I73" s="33"/>
      <c r="J73" s="24">
        <f>SUM(J15:J72)</f>
        <v>0</v>
      </c>
    </row>
    <row r="74" spans="1:10" x14ac:dyDescent="0.25">
      <c r="A74" s="23"/>
      <c r="B74" s="34"/>
      <c r="C74" s="23"/>
      <c r="D74" s="24"/>
      <c r="E74" s="24"/>
      <c r="F74" s="24"/>
      <c r="G74" s="24"/>
      <c r="H74" s="24"/>
      <c r="I74" s="24"/>
      <c r="J74" s="24"/>
    </row>
    <row r="75" spans="1:10" x14ac:dyDescent="0.25">
      <c r="A75" s="18"/>
      <c r="B75" s="42" t="s">
        <v>65</v>
      </c>
      <c r="C75" s="19"/>
      <c r="D75" s="20"/>
      <c r="E75" s="20"/>
      <c r="F75" s="24"/>
      <c r="G75" s="20"/>
      <c r="H75" s="24"/>
      <c r="I75" s="20"/>
      <c r="J75" s="24"/>
    </row>
    <row r="76" spans="1:10" x14ac:dyDescent="0.25">
      <c r="A76" s="23"/>
      <c r="B76" s="22" t="s">
        <v>8</v>
      </c>
      <c r="C76" s="23"/>
      <c r="D76" s="24"/>
      <c r="E76" s="24"/>
      <c r="F76" s="24">
        <f t="shared" si="0"/>
        <v>0</v>
      </c>
      <c r="G76" s="24"/>
      <c r="H76" s="24">
        <f t="shared" si="1"/>
        <v>0</v>
      </c>
      <c r="I76" s="24"/>
      <c r="J76" s="24">
        <f t="shared" si="3"/>
        <v>0</v>
      </c>
    </row>
    <row r="77" spans="1:10" x14ac:dyDescent="0.25">
      <c r="A77" s="23"/>
      <c r="B77" s="31" t="s">
        <v>9</v>
      </c>
      <c r="C77" s="35"/>
      <c r="D77" s="24"/>
      <c r="E77" s="24"/>
      <c r="F77" s="24">
        <f t="shared" si="0"/>
        <v>0</v>
      </c>
      <c r="G77" s="24"/>
      <c r="H77" s="24">
        <f t="shared" si="1"/>
        <v>0</v>
      </c>
      <c r="I77" s="24"/>
      <c r="J77" s="24">
        <f t="shared" si="3"/>
        <v>0</v>
      </c>
    </row>
    <row r="78" spans="1:10" x14ac:dyDescent="0.25">
      <c r="A78" s="23">
        <v>20</v>
      </c>
      <c r="B78" s="26" t="s">
        <v>10</v>
      </c>
      <c r="C78" s="35"/>
      <c r="D78" s="24"/>
      <c r="E78" s="24"/>
      <c r="F78" s="24">
        <f t="shared" ref="F78:F133" si="4">SUM(D78*E78)</f>
        <v>0</v>
      </c>
      <c r="G78" s="24"/>
      <c r="H78" s="24">
        <f t="shared" ref="H78:H133" si="5">SUM(D78*G78)</f>
        <v>0</v>
      </c>
      <c r="I78" s="24"/>
      <c r="J78" s="24">
        <f t="shared" ref="J78:J133" si="6">SUM(D78*I78)</f>
        <v>0</v>
      </c>
    </row>
    <row r="79" spans="1:10" ht="30" x14ac:dyDescent="0.25">
      <c r="A79" s="23"/>
      <c r="B79" s="27" t="s">
        <v>17</v>
      </c>
      <c r="C79" s="16" t="s">
        <v>45</v>
      </c>
      <c r="D79" s="24">
        <v>22.23</v>
      </c>
      <c r="E79" s="24"/>
      <c r="F79" s="24">
        <f t="shared" si="4"/>
        <v>0</v>
      </c>
      <c r="G79" s="24"/>
      <c r="H79" s="24">
        <f t="shared" si="5"/>
        <v>0</v>
      </c>
      <c r="I79" s="24">
        <f>SUM(E79+G79)</f>
        <v>0</v>
      </c>
      <c r="J79" s="24">
        <f t="shared" si="6"/>
        <v>0</v>
      </c>
    </row>
    <row r="80" spans="1:10" x14ac:dyDescent="0.25">
      <c r="A80" s="23">
        <v>21</v>
      </c>
      <c r="B80" s="28" t="s">
        <v>15</v>
      </c>
      <c r="C80" s="35"/>
      <c r="D80" s="24"/>
      <c r="E80" s="24"/>
      <c r="F80" s="24">
        <f t="shared" si="4"/>
        <v>0</v>
      </c>
      <c r="G80" s="24"/>
      <c r="H80" s="24">
        <f t="shared" si="5"/>
        <v>0</v>
      </c>
      <c r="I80" s="24">
        <f t="shared" ref="I80:I133" si="7">SUM(E80+G80)</f>
        <v>0</v>
      </c>
      <c r="J80" s="24">
        <f t="shared" si="6"/>
        <v>0</v>
      </c>
    </row>
    <row r="81" spans="1:11" ht="30" x14ac:dyDescent="0.25">
      <c r="A81" s="23"/>
      <c r="B81" s="27" t="s">
        <v>17</v>
      </c>
      <c r="C81" s="16" t="s">
        <v>45</v>
      </c>
      <c r="D81" s="24">
        <v>103.89</v>
      </c>
      <c r="E81" s="24"/>
      <c r="F81" s="24">
        <f t="shared" si="4"/>
        <v>0</v>
      </c>
      <c r="G81" s="24"/>
      <c r="H81" s="24">
        <f t="shared" si="5"/>
        <v>0</v>
      </c>
      <c r="I81" s="24">
        <f t="shared" si="7"/>
        <v>0</v>
      </c>
      <c r="J81" s="24">
        <f t="shared" si="6"/>
        <v>0</v>
      </c>
    </row>
    <row r="82" spans="1:11" x14ac:dyDescent="0.25">
      <c r="A82" s="23"/>
      <c r="B82" s="25" t="s">
        <v>11</v>
      </c>
      <c r="C82" s="16"/>
      <c r="D82" s="24"/>
      <c r="E82" s="24"/>
      <c r="F82" s="24">
        <f t="shared" si="4"/>
        <v>0</v>
      </c>
      <c r="G82" s="24"/>
      <c r="H82" s="24">
        <f t="shared" si="5"/>
        <v>0</v>
      </c>
      <c r="I82" s="24">
        <f t="shared" si="7"/>
        <v>0</v>
      </c>
      <c r="J82" s="24">
        <f t="shared" si="6"/>
        <v>0</v>
      </c>
    </row>
    <row r="83" spans="1:11" x14ac:dyDescent="0.25">
      <c r="A83" s="23">
        <v>22</v>
      </c>
      <c r="B83" s="28" t="s">
        <v>12</v>
      </c>
      <c r="C83" s="23"/>
      <c r="D83" s="24"/>
      <c r="E83" s="24"/>
      <c r="F83" s="24">
        <f t="shared" si="4"/>
        <v>0</v>
      </c>
      <c r="G83" s="24"/>
      <c r="H83" s="24">
        <f t="shared" si="5"/>
        <v>0</v>
      </c>
      <c r="I83" s="24">
        <f t="shared" si="7"/>
        <v>0</v>
      </c>
      <c r="J83" s="24">
        <f t="shared" si="6"/>
        <v>0</v>
      </c>
    </row>
    <row r="84" spans="1:11" ht="30" x14ac:dyDescent="0.25">
      <c r="A84" s="23"/>
      <c r="B84" s="27" t="s">
        <v>18</v>
      </c>
      <c r="C84" s="16" t="s">
        <v>45</v>
      </c>
      <c r="D84" s="24">
        <v>86.23</v>
      </c>
      <c r="E84" s="24"/>
      <c r="F84" s="24">
        <f t="shared" si="4"/>
        <v>0</v>
      </c>
      <c r="G84" s="24"/>
      <c r="H84" s="24">
        <f t="shared" si="5"/>
        <v>0</v>
      </c>
      <c r="I84" s="24">
        <f t="shared" si="7"/>
        <v>0</v>
      </c>
      <c r="J84" s="24">
        <f t="shared" si="6"/>
        <v>0</v>
      </c>
    </row>
    <row r="85" spans="1:11" x14ac:dyDescent="0.25">
      <c r="A85" s="23"/>
      <c r="B85" s="27" t="s">
        <v>19</v>
      </c>
      <c r="C85" s="16" t="s">
        <v>45</v>
      </c>
      <c r="D85" s="24">
        <f>D84</f>
        <v>86.23</v>
      </c>
      <c r="E85" s="24"/>
      <c r="F85" s="24">
        <f t="shared" si="4"/>
        <v>0</v>
      </c>
      <c r="G85" s="24"/>
      <c r="H85" s="24">
        <f t="shared" si="5"/>
        <v>0</v>
      </c>
      <c r="I85" s="24">
        <f t="shared" si="7"/>
        <v>0</v>
      </c>
      <c r="J85" s="24">
        <f t="shared" si="6"/>
        <v>0</v>
      </c>
    </row>
    <row r="86" spans="1:11" x14ac:dyDescent="0.25">
      <c r="A86" s="23"/>
      <c r="B86" s="27" t="s">
        <v>20</v>
      </c>
      <c r="C86" s="16" t="s">
        <v>45</v>
      </c>
      <c r="D86" s="24">
        <f>D84</f>
        <v>86.23</v>
      </c>
      <c r="E86" s="24"/>
      <c r="F86" s="24">
        <f t="shared" si="4"/>
        <v>0</v>
      </c>
      <c r="G86" s="24"/>
      <c r="H86" s="24">
        <f t="shared" si="5"/>
        <v>0</v>
      </c>
      <c r="I86" s="24">
        <f t="shared" si="7"/>
        <v>0</v>
      </c>
      <c r="J86" s="24">
        <f t="shared" si="6"/>
        <v>0</v>
      </c>
    </row>
    <row r="87" spans="1:11" ht="30" x14ac:dyDescent="0.25">
      <c r="A87" s="23"/>
      <c r="B87" s="27" t="s">
        <v>21</v>
      </c>
      <c r="C87" s="16" t="s">
        <v>45</v>
      </c>
      <c r="D87" s="24">
        <f>D84</f>
        <v>86.23</v>
      </c>
      <c r="E87" s="24"/>
      <c r="F87" s="24">
        <f t="shared" si="4"/>
        <v>0</v>
      </c>
      <c r="G87" s="24"/>
      <c r="H87" s="24">
        <f t="shared" si="5"/>
        <v>0</v>
      </c>
      <c r="I87" s="24">
        <f t="shared" si="7"/>
        <v>0</v>
      </c>
      <c r="J87" s="24">
        <f t="shared" si="6"/>
        <v>0</v>
      </c>
    </row>
    <row r="88" spans="1:11" x14ac:dyDescent="0.25">
      <c r="A88" s="23">
        <v>23</v>
      </c>
      <c r="B88" s="28" t="s">
        <v>13</v>
      </c>
      <c r="C88" s="23"/>
      <c r="D88" s="24"/>
      <c r="E88" s="24"/>
      <c r="F88" s="24">
        <f t="shared" si="4"/>
        <v>0</v>
      </c>
      <c r="G88" s="24"/>
      <c r="H88" s="24">
        <f t="shared" si="5"/>
        <v>0</v>
      </c>
      <c r="I88" s="24">
        <f t="shared" si="7"/>
        <v>0</v>
      </c>
      <c r="J88" s="24">
        <f t="shared" si="6"/>
        <v>0</v>
      </c>
    </row>
    <row r="89" spans="1:11" ht="30" x14ac:dyDescent="0.25">
      <c r="A89" s="23"/>
      <c r="B89" s="27" t="s">
        <v>22</v>
      </c>
      <c r="C89" s="16" t="s">
        <v>45</v>
      </c>
      <c r="D89" s="24">
        <v>20.49</v>
      </c>
      <c r="E89" s="24"/>
      <c r="F89" s="24">
        <f t="shared" si="4"/>
        <v>0</v>
      </c>
      <c r="G89" s="24"/>
      <c r="H89" s="24">
        <f t="shared" si="5"/>
        <v>0</v>
      </c>
      <c r="I89" s="24">
        <f t="shared" si="7"/>
        <v>0</v>
      </c>
      <c r="J89" s="24">
        <f t="shared" si="6"/>
        <v>0</v>
      </c>
      <c r="K89" s="29"/>
    </row>
    <row r="90" spans="1:11" x14ac:dyDescent="0.25">
      <c r="A90" s="23">
        <v>24</v>
      </c>
      <c r="B90" s="28" t="s">
        <v>14</v>
      </c>
      <c r="C90" s="23"/>
      <c r="D90" s="24"/>
      <c r="E90" s="24"/>
      <c r="F90" s="24">
        <f t="shared" si="4"/>
        <v>0</v>
      </c>
      <c r="G90" s="24"/>
      <c r="H90" s="24">
        <f t="shared" si="5"/>
        <v>0</v>
      </c>
      <c r="I90" s="24">
        <f t="shared" si="7"/>
        <v>0</v>
      </c>
      <c r="J90" s="24">
        <f t="shared" si="6"/>
        <v>0</v>
      </c>
    </row>
    <row r="91" spans="1:11" ht="30" x14ac:dyDescent="0.25">
      <c r="A91" s="23"/>
      <c r="B91" s="27" t="s">
        <v>17</v>
      </c>
      <c r="C91" s="16" t="s">
        <v>45</v>
      </c>
      <c r="D91" s="24">
        <v>16.899999999999999</v>
      </c>
      <c r="E91" s="24"/>
      <c r="F91" s="24">
        <f t="shared" si="4"/>
        <v>0</v>
      </c>
      <c r="G91" s="24"/>
      <c r="H91" s="24">
        <f t="shared" si="5"/>
        <v>0</v>
      </c>
      <c r="I91" s="24">
        <f t="shared" si="7"/>
        <v>0</v>
      </c>
      <c r="J91" s="24">
        <f t="shared" si="6"/>
        <v>0</v>
      </c>
    </row>
    <row r="92" spans="1:11" x14ac:dyDescent="0.25">
      <c r="A92" s="23"/>
      <c r="B92" s="28" t="s">
        <v>16</v>
      </c>
      <c r="C92" s="23"/>
      <c r="D92" s="24"/>
      <c r="E92" s="24"/>
      <c r="F92" s="24">
        <f t="shared" si="4"/>
        <v>0</v>
      </c>
      <c r="G92" s="24"/>
      <c r="H92" s="24">
        <f t="shared" si="5"/>
        <v>0</v>
      </c>
      <c r="I92" s="24">
        <f t="shared" si="7"/>
        <v>0</v>
      </c>
      <c r="J92" s="24">
        <f t="shared" si="6"/>
        <v>0</v>
      </c>
    </row>
    <row r="93" spans="1:11" ht="30" x14ac:dyDescent="0.25">
      <c r="A93" s="23"/>
      <c r="B93" s="27" t="s">
        <v>23</v>
      </c>
      <c r="C93" s="16" t="s">
        <v>45</v>
      </c>
      <c r="D93" s="24">
        <f>482.94+80.22+51.86+16.9+57.38</f>
        <v>689.3</v>
      </c>
      <c r="E93" s="24"/>
      <c r="F93" s="24">
        <f t="shared" si="4"/>
        <v>0</v>
      </c>
      <c r="G93" s="24"/>
      <c r="H93" s="24">
        <f t="shared" si="5"/>
        <v>0</v>
      </c>
      <c r="I93" s="24">
        <f t="shared" si="7"/>
        <v>0</v>
      </c>
      <c r="J93" s="24">
        <f t="shared" si="6"/>
        <v>0</v>
      </c>
    </row>
    <row r="94" spans="1:11" x14ac:dyDescent="0.25">
      <c r="A94" s="23"/>
      <c r="B94" s="22" t="s">
        <v>24</v>
      </c>
      <c r="C94" s="35"/>
      <c r="D94" s="24"/>
      <c r="E94" s="24"/>
      <c r="F94" s="24">
        <f t="shared" si="4"/>
        <v>0</v>
      </c>
      <c r="G94" s="24"/>
      <c r="H94" s="24">
        <f t="shared" si="5"/>
        <v>0</v>
      </c>
      <c r="I94" s="24">
        <f t="shared" si="7"/>
        <v>0</v>
      </c>
      <c r="J94" s="24">
        <f t="shared" si="6"/>
        <v>0</v>
      </c>
    </row>
    <row r="95" spans="1:11" x14ac:dyDescent="0.25">
      <c r="A95" s="23">
        <v>25</v>
      </c>
      <c r="B95" s="27" t="s">
        <v>56</v>
      </c>
      <c r="C95" s="35"/>
      <c r="D95" s="24"/>
      <c r="E95" s="24"/>
      <c r="F95" s="24">
        <f t="shared" si="4"/>
        <v>0</v>
      </c>
      <c r="G95" s="24"/>
      <c r="H95" s="24">
        <f t="shared" si="5"/>
        <v>0</v>
      </c>
      <c r="I95" s="24">
        <f t="shared" si="7"/>
        <v>0</v>
      </c>
      <c r="J95" s="24">
        <f t="shared" si="6"/>
        <v>0</v>
      </c>
    </row>
    <row r="96" spans="1:11" ht="30" x14ac:dyDescent="0.25">
      <c r="A96" s="23"/>
      <c r="B96" s="27" t="s">
        <v>23</v>
      </c>
      <c r="C96" s="16" t="s">
        <v>45</v>
      </c>
      <c r="D96" s="24">
        <v>125.7</v>
      </c>
      <c r="E96" s="24"/>
      <c r="F96" s="24">
        <f t="shared" si="4"/>
        <v>0</v>
      </c>
      <c r="G96" s="24"/>
      <c r="H96" s="24">
        <f t="shared" si="5"/>
        <v>0</v>
      </c>
      <c r="I96" s="24">
        <f t="shared" si="7"/>
        <v>0</v>
      </c>
      <c r="J96" s="24">
        <f t="shared" si="6"/>
        <v>0</v>
      </c>
    </row>
    <row r="97" spans="1:10" x14ac:dyDescent="0.25">
      <c r="A97" s="23"/>
      <c r="B97" s="25" t="s">
        <v>9</v>
      </c>
      <c r="C97" s="23"/>
      <c r="D97" s="24"/>
      <c r="E97" s="24"/>
      <c r="F97" s="24">
        <f t="shared" si="4"/>
        <v>0</v>
      </c>
      <c r="G97" s="24"/>
      <c r="H97" s="24">
        <f t="shared" si="5"/>
        <v>0</v>
      </c>
      <c r="I97" s="24">
        <f t="shared" si="7"/>
        <v>0</v>
      </c>
      <c r="J97" s="24">
        <f t="shared" si="6"/>
        <v>0</v>
      </c>
    </row>
    <row r="98" spans="1:10" x14ac:dyDescent="0.25">
      <c r="A98" s="23">
        <v>26</v>
      </c>
      <c r="B98" s="28" t="s">
        <v>27</v>
      </c>
      <c r="C98" s="23"/>
      <c r="D98" s="24"/>
      <c r="E98" s="24"/>
      <c r="F98" s="24">
        <f t="shared" si="4"/>
        <v>0</v>
      </c>
      <c r="G98" s="24"/>
      <c r="H98" s="24">
        <f t="shared" si="5"/>
        <v>0</v>
      </c>
      <c r="I98" s="24">
        <f t="shared" si="7"/>
        <v>0</v>
      </c>
      <c r="J98" s="24">
        <f t="shared" si="6"/>
        <v>0</v>
      </c>
    </row>
    <row r="99" spans="1:10" ht="30" x14ac:dyDescent="0.25">
      <c r="A99" s="23"/>
      <c r="B99" s="27" t="s">
        <v>28</v>
      </c>
      <c r="C99" s="16" t="s">
        <v>45</v>
      </c>
      <c r="D99" s="24">
        <f>96.69+40.73</f>
        <v>137.41999999999999</v>
      </c>
      <c r="E99" s="24"/>
      <c r="F99" s="24">
        <f t="shared" si="4"/>
        <v>0</v>
      </c>
      <c r="G99" s="24"/>
      <c r="H99" s="24">
        <f t="shared" si="5"/>
        <v>0</v>
      </c>
      <c r="I99" s="24">
        <f t="shared" si="7"/>
        <v>0</v>
      </c>
      <c r="J99" s="24">
        <f t="shared" si="6"/>
        <v>0</v>
      </c>
    </row>
    <row r="100" spans="1:10" x14ac:dyDescent="0.25">
      <c r="A100" s="23">
        <v>27</v>
      </c>
      <c r="B100" s="28" t="s">
        <v>10</v>
      </c>
      <c r="C100" s="23"/>
      <c r="D100" s="24"/>
      <c r="E100" s="24"/>
      <c r="F100" s="24">
        <f t="shared" si="4"/>
        <v>0</v>
      </c>
      <c r="G100" s="24"/>
      <c r="H100" s="24">
        <f t="shared" si="5"/>
        <v>0</v>
      </c>
      <c r="I100" s="24">
        <f t="shared" si="7"/>
        <v>0</v>
      </c>
      <c r="J100" s="24">
        <f t="shared" si="6"/>
        <v>0</v>
      </c>
    </row>
    <row r="101" spans="1:10" ht="30" x14ac:dyDescent="0.25">
      <c r="A101" s="23"/>
      <c r="B101" s="27" t="s">
        <v>29</v>
      </c>
      <c r="C101" s="16" t="s">
        <v>45</v>
      </c>
      <c r="D101" s="24">
        <v>36.729999999999997</v>
      </c>
      <c r="E101" s="24"/>
      <c r="F101" s="24">
        <f t="shared" si="4"/>
        <v>0</v>
      </c>
      <c r="G101" s="24"/>
      <c r="H101" s="24">
        <f t="shared" si="5"/>
        <v>0</v>
      </c>
      <c r="I101" s="24">
        <f t="shared" si="7"/>
        <v>0</v>
      </c>
      <c r="J101" s="24">
        <f t="shared" si="6"/>
        <v>0</v>
      </c>
    </row>
    <row r="102" spans="1:10" x14ac:dyDescent="0.25">
      <c r="A102" s="23">
        <v>28</v>
      </c>
      <c r="B102" s="28" t="s">
        <v>30</v>
      </c>
      <c r="C102" s="23"/>
      <c r="D102" s="24"/>
      <c r="E102" s="24"/>
      <c r="F102" s="24">
        <f t="shared" si="4"/>
        <v>0</v>
      </c>
      <c r="G102" s="24"/>
      <c r="H102" s="24">
        <f t="shared" si="5"/>
        <v>0</v>
      </c>
      <c r="I102" s="24">
        <f t="shared" si="7"/>
        <v>0</v>
      </c>
      <c r="J102" s="24">
        <f t="shared" si="6"/>
        <v>0</v>
      </c>
    </row>
    <row r="103" spans="1:10" ht="30" x14ac:dyDescent="0.25">
      <c r="A103" s="23"/>
      <c r="B103" s="27" t="s">
        <v>31</v>
      </c>
      <c r="C103" s="16" t="s">
        <v>45</v>
      </c>
      <c r="D103" s="24">
        <f>12.56+4.09+1.4+10.4</f>
        <v>28.449999999999996</v>
      </c>
      <c r="E103" s="24"/>
      <c r="F103" s="24">
        <f t="shared" si="4"/>
        <v>0</v>
      </c>
      <c r="G103" s="24"/>
      <c r="H103" s="24">
        <f t="shared" si="5"/>
        <v>0</v>
      </c>
      <c r="I103" s="24">
        <f t="shared" si="7"/>
        <v>0</v>
      </c>
      <c r="J103" s="24">
        <f t="shared" si="6"/>
        <v>0</v>
      </c>
    </row>
    <row r="104" spans="1:10" ht="30" x14ac:dyDescent="0.25">
      <c r="A104" s="23"/>
      <c r="B104" s="27" t="s">
        <v>32</v>
      </c>
      <c r="C104" s="16" t="s">
        <v>45</v>
      </c>
      <c r="D104" s="24">
        <f>D103</f>
        <v>28.449999999999996</v>
      </c>
      <c r="E104" s="24"/>
      <c r="F104" s="24">
        <f t="shared" si="4"/>
        <v>0</v>
      </c>
      <c r="G104" s="24"/>
      <c r="H104" s="24">
        <f t="shared" si="5"/>
        <v>0</v>
      </c>
      <c r="I104" s="24">
        <f t="shared" si="7"/>
        <v>0</v>
      </c>
      <c r="J104" s="24">
        <f t="shared" si="6"/>
        <v>0</v>
      </c>
    </row>
    <row r="105" spans="1:10" x14ac:dyDescent="0.25">
      <c r="A105" s="23">
        <v>29</v>
      </c>
      <c r="B105" s="28" t="s">
        <v>25</v>
      </c>
      <c r="C105" s="23"/>
      <c r="D105" s="24"/>
      <c r="E105" s="24"/>
      <c r="F105" s="24">
        <f t="shared" si="4"/>
        <v>0</v>
      </c>
      <c r="G105" s="24"/>
      <c r="H105" s="24">
        <f t="shared" si="5"/>
        <v>0</v>
      </c>
      <c r="I105" s="24">
        <f t="shared" si="7"/>
        <v>0</v>
      </c>
      <c r="J105" s="24">
        <f t="shared" si="6"/>
        <v>0</v>
      </c>
    </row>
    <row r="106" spans="1:10" ht="30" x14ac:dyDescent="0.25">
      <c r="A106" s="23"/>
      <c r="B106" s="27" t="s">
        <v>33</v>
      </c>
      <c r="C106" s="16" t="s">
        <v>45</v>
      </c>
      <c r="D106" s="24">
        <f>19.25+23.77</f>
        <v>43.019999999999996</v>
      </c>
      <c r="E106" s="24"/>
      <c r="F106" s="24">
        <f t="shared" si="4"/>
        <v>0</v>
      </c>
      <c r="G106" s="24"/>
      <c r="H106" s="24">
        <f t="shared" si="5"/>
        <v>0</v>
      </c>
      <c r="I106" s="24">
        <f t="shared" si="7"/>
        <v>0</v>
      </c>
      <c r="J106" s="24">
        <f t="shared" si="6"/>
        <v>0</v>
      </c>
    </row>
    <row r="107" spans="1:10" x14ac:dyDescent="0.25">
      <c r="A107" s="23"/>
      <c r="B107" s="27" t="s">
        <v>34</v>
      </c>
      <c r="C107" s="16" t="s">
        <v>45</v>
      </c>
      <c r="D107" s="24">
        <f>D106</f>
        <v>43.019999999999996</v>
      </c>
      <c r="E107" s="24"/>
      <c r="F107" s="24">
        <f t="shared" si="4"/>
        <v>0</v>
      </c>
      <c r="G107" s="24"/>
      <c r="H107" s="24">
        <f t="shared" si="5"/>
        <v>0</v>
      </c>
      <c r="I107" s="24">
        <f t="shared" si="7"/>
        <v>0</v>
      </c>
      <c r="J107" s="24">
        <f t="shared" si="6"/>
        <v>0</v>
      </c>
    </row>
    <row r="108" spans="1:10" ht="30" x14ac:dyDescent="0.25">
      <c r="A108" s="23"/>
      <c r="B108" s="27" t="s">
        <v>35</v>
      </c>
      <c r="C108" s="16" t="s">
        <v>45</v>
      </c>
      <c r="D108" s="24">
        <f>D106</f>
        <v>43.019999999999996</v>
      </c>
      <c r="E108" s="24"/>
      <c r="F108" s="24">
        <f t="shared" si="4"/>
        <v>0</v>
      </c>
      <c r="G108" s="24"/>
      <c r="H108" s="24">
        <f t="shared" si="5"/>
        <v>0</v>
      </c>
      <c r="I108" s="24">
        <f t="shared" si="7"/>
        <v>0</v>
      </c>
      <c r="J108" s="24">
        <f t="shared" si="6"/>
        <v>0</v>
      </c>
    </row>
    <row r="109" spans="1:10" x14ac:dyDescent="0.25">
      <c r="A109" s="23"/>
      <c r="B109" s="22" t="s">
        <v>38</v>
      </c>
      <c r="C109" s="23"/>
      <c r="D109" s="24"/>
      <c r="E109" s="24"/>
      <c r="F109" s="24">
        <f t="shared" si="4"/>
        <v>0</v>
      </c>
      <c r="G109" s="24"/>
      <c r="H109" s="24">
        <f t="shared" si="5"/>
        <v>0</v>
      </c>
      <c r="I109" s="24">
        <f t="shared" si="7"/>
        <v>0</v>
      </c>
      <c r="J109" s="24">
        <f t="shared" si="6"/>
        <v>0</v>
      </c>
    </row>
    <row r="110" spans="1:10" x14ac:dyDescent="0.25">
      <c r="A110" s="23"/>
      <c r="B110" s="25" t="s">
        <v>9</v>
      </c>
      <c r="C110" s="23"/>
      <c r="D110" s="24"/>
      <c r="E110" s="24"/>
      <c r="F110" s="24">
        <f t="shared" si="4"/>
        <v>0</v>
      </c>
      <c r="G110" s="24"/>
      <c r="H110" s="24">
        <f t="shared" si="5"/>
        <v>0</v>
      </c>
      <c r="I110" s="24">
        <f t="shared" si="7"/>
        <v>0</v>
      </c>
      <c r="J110" s="24">
        <f t="shared" si="6"/>
        <v>0</v>
      </c>
    </row>
    <row r="111" spans="1:10" x14ac:dyDescent="0.25">
      <c r="A111" s="23">
        <v>30</v>
      </c>
      <c r="B111" s="27" t="s">
        <v>39</v>
      </c>
      <c r="C111" s="23"/>
      <c r="D111" s="24"/>
      <c r="E111" s="24"/>
      <c r="F111" s="24">
        <f t="shared" si="4"/>
        <v>0</v>
      </c>
      <c r="G111" s="24"/>
      <c r="H111" s="24">
        <f t="shared" si="5"/>
        <v>0</v>
      </c>
      <c r="I111" s="24">
        <f t="shared" si="7"/>
        <v>0</v>
      </c>
      <c r="J111" s="24">
        <f t="shared" si="6"/>
        <v>0</v>
      </c>
    </row>
    <row r="112" spans="1:10" ht="30" x14ac:dyDescent="0.25">
      <c r="A112" s="23"/>
      <c r="B112" s="27" t="s">
        <v>40</v>
      </c>
      <c r="C112" s="16" t="s">
        <v>45</v>
      </c>
      <c r="D112" s="24">
        <v>1208.0999999999999</v>
      </c>
      <c r="E112" s="24"/>
      <c r="F112" s="24">
        <f t="shared" si="4"/>
        <v>0</v>
      </c>
      <c r="G112" s="24"/>
      <c r="H112" s="24">
        <f t="shared" si="5"/>
        <v>0</v>
      </c>
      <c r="I112" s="24">
        <f t="shared" si="7"/>
        <v>0</v>
      </c>
      <c r="J112" s="24">
        <f t="shared" si="6"/>
        <v>0</v>
      </c>
    </row>
    <row r="113" spans="1:10" x14ac:dyDescent="0.25">
      <c r="A113" s="23">
        <v>31</v>
      </c>
      <c r="B113" s="25" t="s">
        <v>36</v>
      </c>
      <c r="C113" s="23"/>
      <c r="D113" s="24"/>
      <c r="E113" s="24"/>
      <c r="F113" s="24">
        <f t="shared" si="4"/>
        <v>0</v>
      </c>
      <c r="G113" s="24"/>
      <c r="H113" s="24">
        <f t="shared" si="5"/>
        <v>0</v>
      </c>
      <c r="I113" s="24">
        <f t="shared" si="7"/>
        <v>0</v>
      </c>
      <c r="J113" s="24">
        <f t="shared" si="6"/>
        <v>0</v>
      </c>
    </row>
    <row r="114" spans="1:10" x14ac:dyDescent="0.25">
      <c r="A114" s="23"/>
      <c r="B114" s="27" t="s">
        <v>41</v>
      </c>
      <c r="C114" s="23"/>
      <c r="D114" s="24"/>
      <c r="E114" s="24"/>
      <c r="F114" s="24">
        <f t="shared" si="4"/>
        <v>0</v>
      </c>
      <c r="G114" s="24"/>
      <c r="H114" s="24">
        <f t="shared" si="5"/>
        <v>0</v>
      </c>
      <c r="I114" s="24">
        <f t="shared" si="7"/>
        <v>0</v>
      </c>
      <c r="J114" s="24">
        <f t="shared" si="6"/>
        <v>0</v>
      </c>
    </row>
    <row r="115" spans="1:10" ht="30" x14ac:dyDescent="0.25">
      <c r="A115" s="23"/>
      <c r="B115" s="27" t="s">
        <v>42</v>
      </c>
      <c r="C115" s="16" t="s">
        <v>45</v>
      </c>
      <c r="D115" s="24">
        <v>4954.2</v>
      </c>
      <c r="E115" s="24"/>
      <c r="F115" s="24">
        <f t="shared" si="4"/>
        <v>0</v>
      </c>
      <c r="G115" s="24"/>
      <c r="H115" s="24">
        <f t="shared" si="5"/>
        <v>0</v>
      </c>
      <c r="I115" s="24">
        <f t="shared" si="7"/>
        <v>0</v>
      </c>
      <c r="J115" s="24">
        <f t="shared" si="6"/>
        <v>0</v>
      </c>
    </row>
    <row r="116" spans="1:10" ht="30" x14ac:dyDescent="0.25">
      <c r="A116" s="23"/>
      <c r="B116" s="27" t="s">
        <v>43</v>
      </c>
      <c r="C116" s="16" t="s">
        <v>45</v>
      </c>
      <c r="D116" s="24">
        <v>4954.2</v>
      </c>
      <c r="E116" s="24"/>
      <c r="F116" s="24">
        <f t="shared" si="4"/>
        <v>0</v>
      </c>
      <c r="G116" s="24"/>
      <c r="H116" s="24">
        <f t="shared" si="5"/>
        <v>0</v>
      </c>
      <c r="I116" s="24">
        <f t="shared" si="7"/>
        <v>0</v>
      </c>
      <c r="J116" s="24">
        <f t="shared" si="6"/>
        <v>0</v>
      </c>
    </row>
    <row r="117" spans="1:10" x14ac:dyDescent="0.25">
      <c r="A117" s="23">
        <v>32</v>
      </c>
      <c r="B117" s="28" t="s">
        <v>37</v>
      </c>
      <c r="C117" s="23"/>
      <c r="D117" s="24"/>
      <c r="E117" s="24"/>
      <c r="F117" s="24">
        <f t="shared" si="4"/>
        <v>0</v>
      </c>
      <c r="G117" s="24"/>
      <c r="H117" s="24">
        <f t="shared" si="5"/>
        <v>0</v>
      </c>
      <c r="I117" s="24">
        <f t="shared" si="7"/>
        <v>0</v>
      </c>
      <c r="J117" s="24">
        <f t="shared" si="6"/>
        <v>0</v>
      </c>
    </row>
    <row r="118" spans="1:10" ht="30" x14ac:dyDescent="0.25">
      <c r="A118" s="23"/>
      <c r="B118" s="27" t="s">
        <v>23</v>
      </c>
      <c r="C118" s="16" t="s">
        <v>45</v>
      </c>
      <c r="D118" s="24">
        <v>726.5</v>
      </c>
      <c r="E118" s="24"/>
      <c r="F118" s="24">
        <f t="shared" si="4"/>
        <v>0</v>
      </c>
      <c r="G118" s="24"/>
      <c r="H118" s="24">
        <f t="shared" si="5"/>
        <v>0</v>
      </c>
      <c r="I118" s="24">
        <f t="shared" si="7"/>
        <v>0</v>
      </c>
      <c r="J118" s="24">
        <f t="shared" si="6"/>
        <v>0</v>
      </c>
    </row>
    <row r="119" spans="1:10" ht="30" x14ac:dyDescent="0.25">
      <c r="A119" s="23"/>
      <c r="B119" s="27" t="s">
        <v>44</v>
      </c>
      <c r="C119" s="16" t="s">
        <v>45</v>
      </c>
      <c r="D119" s="24">
        <v>726.5</v>
      </c>
      <c r="E119" s="24"/>
      <c r="F119" s="24">
        <f t="shared" si="4"/>
        <v>0</v>
      </c>
      <c r="G119" s="24"/>
      <c r="H119" s="24">
        <f t="shared" si="5"/>
        <v>0</v>
      </c>
      <c r="I119" s="24">
        <f t="shared" si="7"/>
        <v>0</v>
      </c>
      <c r="J119" s="24">
        <f t="shared" si="6"/>
        <v>0</v>
      </c>
    </row>
    <row r="120" spans="1:10" x14ac:dyDescent="0.25">
      <c r="A120" s="23">
        <v>33</v>
      </c>
      <c r="B120" s="30" t="s">
        <v>52</v>
      </c>
      <c r="C120" s="16"/>
      <c r="D120" s="24"/>
      <c r="E120" s="24"/>
      <c r="F120" s="24">
        <f t="shared" si="4"/>
        <v>0</v>
      </c>
      <c r="G120" s="24"/>
      <c r="H120" s="24">
        <f t="shared" si="5"/>
        <v>0</v>
      </c>
      <c r="I120" s="24">
        <f t="shared" si="7"/>
        <v>0</v>
      </c>
      <c r="J120" s="24">
        <f t="shared" si="6"/>
        <v>0</v>
      </c>
    </row>
    <row r="121" spans="1:10" ht="30" x14ac:dyDescent="0.25">
      <c r="A121" s="23"/>
      <c r="B121" s="27" t="s">
        <v>54</v>
      </c>
      <c r="C121" s="16" t="s">
        <v>45</v>
      </c>
      <c r="D121" s="24">
        <v>11.2</v>
      </c>
      <c r="E121" s="24"/>
      <c r="F121" s="24">
        <f t="shared" si="4"/>
        <v>0</v>
      </c>
      <c r="G121" s="24"/>
      <c r="H121" s="24">
        <f t="shared" si="5"/>
        <v>0</v>
      </c>
      <c r="I121" s="24">
        <f t="shared" si="7"/>
        <v>0</v>
      </c>
      <c r="J121" s="24">
        <f t="shared" si="6"/>
        <v>0</v>
      </c>
    </row>
    <row r="122" spans="1:10" x14ac:dyDescent="0.25">
      <c r="A122" s="23"/>
      <c r="B122" s="27" t="s">
        <v>34</v>
      </c>
      <c r="C122" s="16" t="s">
        <v>45</v>
      </c>
      <c r="D122" s="24">
        <v>11.2</v>
      </c>
      <c r="E122" s="24"/>
      <c r="F122" s="24">
        <f t="shared" si="4"/>
        <v>0</v>
      </c>
      <c r="G122" s="24"/>
      <c r="H122" s="24">
        <f t="shared" si="5"/>
        <v>0</v>
      </c>
      <c r="I122" s="24">
        <f t="shared" si="7"/>
        <v>0</v>
      </c>
      <c r="J122" s="24">
        <f t="shared" si="6"/>
        <v>0</v>
      </c>
    </row>
    <row r="123" spans="1:10" x14ac:dyDescent="0.25">
      <c r="A123" s="23"/>
      <c r="B123" s="30" t="s">
        <v>53</v>
      </c>
      <c r="C123" s="16" t="s">
        <v>45</v>
      </c>
      <c r="D123" s="24">
        <v>11.2</v>
      </c>
      <c r="E123" s="24"/>
      <c r="F123" s="24">
        <f t="shared" si="4"/>
        <v>0</v>
      </c>
      <c r="G123" s="24"/>
      <c r="H123" s="24">
        <f t="shared" si="5"/>
        <v>0</v>
      </c>
      <c r="I123" s="24">
        <f t="shared" si="7"/>
        <v>0</v>
      </c>
      <c r="J123" s="24">
        <f t="shared" si="6"/>
        <v>0</v>
      </c>
    </row>
    <row r="124" spans="1:10" x14ac:dyDescent="0.25">
      <c r="A124" s="23"/>
      <c r="B124" s="30" t="s">
        <v>58</v>
      </c>
      <c r="C124" s="16" t="s">
        <v>45</v>
      </c>
      <c r="D124" s="24">
        <v>11.2</v>
      </c>
      <c r="E124" s="24"/>
      <c r="F124" s="24">
        <f t="shared" si="4"/>
        <v>0</v>
      </c>
      <c r="G124" s="24"/>
      <c r="H124" s="24">
        <f t="shared" si="5"/>
        <v>0</v>
      </c>
      <c r="I124" s="24">
        <f t="shared" si="7"/>
        <v>0</v>
      </c>
      <c r="J124" s="24">
        <f t="shared" si="6"/>
        <v>0</v>
      </c>
    </row>
    <row r="125" spans="1:10" x14ac:dyDescent="0.25">
      <c r="A125" s="23">
        <v>34</v>
      </c>
      <c r="B125" s="28" t="s">
        <v>55</v>
      </c>
      <c r="C125" s="23"/>
      <c r="D125" s="24"/>
      <c r="E125" s="24"/>
      <c r="F125" s="24">
        <f t="shared" si="4"/>
        <v>0</v>
      </c>
      <c r="G125" s="24"/>
      <c r="H125" s="24">
        <f t="shared" si="5"/>
        <v>0</v>
      </c>
      <c r="I125" s="24">
        <f t="shared" si="7"/>
        <v>0</v>
      </c>
      <c r="J125" s="24">
        <f t="shared" si="6"/>
        <v>0</v>
      </c>
    </row>
    <row r="126" spans="1:10" ht="30" x14ac:dyDescent="0.25">
      <c r="A126" s="23"/>
      <c r="B126" s="27" t="s">
        <v>42</v>
      </c>
      <c r="C126" s="16" t="s">
        <v>45</v>
      </c>
      <c r="D126" s="24">
        <f>259.8-D121</f>
        <v>248.60000000000002</v>
      </c>
      <c r="E126" s="24"/>
      <c r="F126" s="24">
        <f t="shared" si="4"/>
        <v>0</v>
      </c>
      <c r="G126" s="24"/>
      <c r="H126" s="24">
        <f t="shared" si="5"/>
        <v>0</v>
      </c>
      <c r="I126" s="24">
        <f t="shared" si="7"/>
        <v>0</v>
      </c>
      <c r="J126" s="24">
        <f t="shared" si="6"/>
        <v>0</v>
      </c>
    </row>
    <row r="127" spans="1:10" ht="30" x14ac:dyDescent="0.25">
      <c r="A127" s="23"/>
      <c r="B127" s="27" t="s">
        <v>44</v>
      </c>
      <c r="C127" s="16" t="s">
        <v>45</v>
      </c>
      <c r="D127" s="24">
        <f>D126</f>
        <v>248.60000000000002</v>
      </c>
      <c r="E127" s="24"/>
      <c r="F127" s="24">
        <f t="shared" si="4"/>
        <v>0</v>
      </c>
      <c r="G127" s="24"/>
      <c r="H127" s="24">
        <f t="shared" si="5"/>
        <v>0</v>
      </c>
      <c r="I127" s="24">
        <f t="shared" si="7"/>
        <v>0</v>
      </c>
      <c r="J127" s="24">
        <f t="shared" si="6"/>
        <v>0</v>
      </c>
    </row>
    <row r="128" spans="1:10" x14ac:dyDescent="0.25">
      <c r="A128" s="23"/>
      <c r="B128" s="31" t="s">
        <v>69</v>
      </c>
      <c r="C128" s="23"/>
      <c r="D128" s="24"/>
      <c r="E128" s="24"/>
      <c r="F128" s="24">
        <f t="shared" si="4"/>
        <v>0</v>
      </c>
      <c r="G128" s="24"/>
      <c r="H128" s="24">
        <f t="shared" si="5"/>
        <v>0</v>
      </c>
      <c r="I128" s="24">
        <f t="shared" si="7"/>
        <v>0</v>
      </c>
      <c r="J128" s="24">
        <f t="shared" si="6"/>
        <v>0</v>
      </c>
    </row>
    <row r="129" spans="1:12" x14ac:dyDescent="0.25">
      <c r="A129" s="23">
        <v>35</v>
      </c>
      <c r="B129" s="28" t="s">
        <v>66</v>
      </c>
      <c r="C129" s="23"/>
      <c r="D129" s="24"/>
      <c r="E129" s="24"/>
      <c r="F129" s="24">
        <f t="shared" si="4"/>
        <v>0</v>
      </c>
      <c r="G129" s="24"/>
      <c r="H129" s="24">
        <f t="shared" si="5"/>
        <v>0</v>
      </c>
      <c r="I129" s="24">
        <f t="shared" si="7"/>
        <v>0</v>
      </c>
      <c r="J129" s="24">
        <f t="shared" si="6"/>
        <v>0</v>
      </c>
    </row>
    <row r="130" spans="1:12" ht="30" x14ac:dyDescent="0.25">
      <c r="A130" s="23"/>
      <c r="B130" s="27" t="s">
        <v>23</v>
      </c>
      <c r="C130" s="16" t="s">
        <v>45</v>
      </c>
      <c r="D130" s="24">
        <f>48.51+75.76+6.12+44.4+46.92+46.85+45.15</f>
        <v>313.71000000000004</v>
      </c>
      <c r="E130" s="24"/>
      <c r="F130" s="24">
        <f t="shared" si="4"/>
        <v>0</v>
      </c>
      <c r="G130" s="24"/>
      <c r="H130" s="24">
        <f t="shared" si="5"/>
        <v>0</v>
      </c>
      <c r="I130" s="24">
        <f t="shared" si="7"/>
        <v>0</v>
      </c>
      <c r="J130" s="24">
        <f t="shared" si="6"/>
        <v>0</v>
      </c>
    </row>
    <row r="131" spans="1:12" x14ac:dyDescent="0.25">
      <c r="A131" s="23">
        <v>36</v>
      </c>
      <c r="B131" s="28" t="s">
        <v>46</v>
      </c>
      <c r="C131" s="23"/>
      <c r="D131" s="24"/>
      <c r="E131" s="24"/>
      <c r="F131" s="24">
        <f t="shared" si="4"/>
        <v>0</v>
      </c>
      <c r="G131" s="24"/>
      <c r="H131" s="24">
        <f t="shared" si="5"/>
        <v>0</v>
      </c>
      <c r="I131" s="24">
        <f t="shared" si="7"/>
        <v>0</v>
      </c>
      <c r="J131" s="24">
        <f t="shared" si="6"/>
        <v>0</v>
      </c>
    </row>
    <row r="132" spans="1:12" ht="30" x14ac:dyDescent="0.25">
      <c r="A132" s="23"/>
      <c r="B132" s="27" t="s">
        <v>31</v>
      </c>
      <c r="C132" s="16" t="s">
        <v>45</v>
      </c>
      <c r="D132" s="24">
        <f>2.91+5.29+5.76+4.66+2.9+5.18+2.83+5.18+2.9+5.18+5.18+2.83</f>
        <v>50.79999999999999</v>
      </c>
      <c r="E132" s="24"/>
      <c r="F132" s="24">
        <f t="shared" si="4"/>
        <v>0</v>
      </c>
      <c r="G132" s="24"/>
      <c r="H132" s="24">
        <f t="shared" si="5"/>
        <v>0</v>
      </c>
      <c r="I132" s="24">
        <f t="shared" si="7"/>
        <v>0</v>
      </c>
      <c r="J132" s="24">
        <f t="shared" si="6"/>
        <v>0</v>
      </c>
    </row>
    <row r="133" spans="1:12" ht="30" x14ac:dyDescent="0.25">
      <c r="A133" s="23"/>
      <c r="B133" s="27" t="s">
        <v>32</v>
      </c>
      <c r="C133" s="16" t="s">
        <v>45</v>
      </c>
      <c r="D133" s="24">
        <f>D132</f>
        <v>50.79999999999999</v>
      </c>
      <c r="E133" s="24"/>
      <c r="F133" s="24">
        <f t="shared" si="4"/>
        <v>0</v>
      </c>
      <c r="G133" s="24"/>
      <c r="H133" s="24">
        <f t="shared" si="5"/>
        <v>0</v>
      </c>
      <c r="I133" s="24">
        <f t="shared" si="7"/>
        <v>0</v>
      </c>
      <c r="J133" s="24">
        <f t="shared" si="6"/>
        <v>0</v>
      </c>
    </row>
    <row r="134" spans="1:12" s="38" customFormat="1" x14ac:dyDescent="0.2">
      <c r="A134" s="36"/>
      <c r="B134" s="37" t="s">
        <v>26</v>
      </c>
      <c r="C134" s="36"/>
      <c r="D134" s="24">
        <f>D132+D130+D126+D121+D118+D115+D112+D106+D103+D101+D99+D96+D93+D91+D89+D84+D81+D79</f>
        <v>8823.4699999999975</v>
      </c>
      <c r="E134" s="33"/>
      <c r="F134" s="33">
        <f>SUM(F76:F133)</f>
        <v>0</v>
      </c>
      <c r="G134" s="33"/>
      <c r="H134" s="33">
        <f t="shared" ref="H134:J134" si="8">SUM(H76:H133)</f>
        <v>0</v>
      </c>
      <c r="I134" s="33"/>
      <c r="J134" s="33">
        <f t="shared" si="8"/>
        <v>0</v>
      </c>
      <c r="K134" s="43"/>
      <c r="L134" s="43"/>
    </row>
    <row r="135" spans="1:12" s="41" customFormat="1" ht="15.75" x14ac:dyDescent="0.25">
      <c r="A135" s="39"/>
      <c r="B135" s="32" t="s">
        <v>72</v>
      </c>
      <c r="C135" s="23"/>
      <c r="D135" s="40"/>
      <c r="E135" s="40"/>
      <c r="F135" s="40">
        <f>F134+F73</f>
        <v>0</v>
      </c>
      <c r="G135" s="40"/>
      <c r="H135" s="40">
        <f>H134+H73</f>
        <v>0</v>
      </c>
      <c r="I135" s="40"/>
      <c r="J135" s="40">
        <f>J134+J73</f>
        <v>0</v>
      </c>
      <c r="K135" s="43"/>
      <c r="L135" s="43"/>
    </row>
    <row r="137" spans="1:12" x14ac:dyDescent="0.25">
      <c r="B137" s="38"/>
      <c r="H137" s="38" t="s">
        <v>51</v>
      </c>
    </row>
    <row r="138" spans="1:12" x14ac:dyDescent="0.25">
      <c r="H138" s="1" t="s">
        <v>70</v>
      </c>
    </row>
    <row r="139" spans="1:12" x14ac:dyDescent="0.25">
      <c r="H139" s="1" t="s">
        <v>50</v>
      </c>
    </row>
    <row r="140" spans="1:12" x14ac:dyDescent="0.25">
      <c r="H140" s="1" t="s">
        <v>71</v>
      </c>
    </row>
  </sheetData>
  <mergeCells count="7">
    <mergeCell ref="K134:L134"/>
    <mergeCell ref="K135:L135"/>
    <mergeCell ref="A1:J1"/>
    <mergeCell ref="A4:J4"/>
    <mergeCell ref="A5:F5"/>
    <mergeCell ref="A6:F6"/>
    <mergeCell ref="A7:F7"/>
  </mergeCells>
  <pageMargins left="0.25" right="0.25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2024-05-15T12:49:53Z</dcterms:modified>
</cp:coreProperties>
</file>