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M14" i="1"/>
  <c r="M12" i="1"/>
  <c r="L10" i="1"/>
  <c r="I14" i="1"/>
  <c r="L14" i="1" s="1"/>
  <c r="I12" i="1"/>
  <c r="L12" i="1" s="1"/>
  <c r="I10" i="1"/>
  <c r="H6" i="1"/>
  <c r="E10" i="1"/>
  <c r="E14" i="1" l="1"/>
  <c r="AM14" i="1" s="1"/>
  <c r="H14" i="1" s="1"/>
  <c r="K14" i="1" s="1"/>
  <c r="J14" i="1" l="1"/>
  <c r="AQ14" i="1"/>
  <c r="AY14" i="1"/>
  <c r="AO14" i="1"/>
  <c r="AX14" i="1"/>
  <c r="AR14" i="1"/>
  <c r="AZ14" i="1"/>
  <c r="AV14" i="1"/>
  <c r="AS14" i="1"/>
  <c r="BA14" i="1"/>
  <c r="AT14" i="1"/>
  <c r="BB14" i="1"/>
  <c r="AN14" i="1"/>
  <c r="BD14" i="1"/>
  <c r="AW14" i="1"/>
  <c r="BF14" i="1"/>
  <c r="AU14" i="1"/>
  <c r="BC14" i="1"/>
  <c r="BE14" i="1"/>
  <c r="AP14" i="1"/>
  <c r="E12" i="1"/>
  <c r="AL12" i="1" s="1"/>
  <c r="BG14" i="1" l="1"/>
  <c r="AP12" i="1"/>
  <c r="AQ12" i="1"/>
  <c r="AR12" i="1"/>
  <c r="AS12" i="1"/>
  <c r="AN12" i="1"/>
  <c r="AT12" i="1"/>
  <c r="AM12" i="1"/>
  <c r="H12" i="1" s="1"/>
  <c r="AO12" i="1"/>
  <c r="K12" i="1" l="1"/>
  <c r="J12" i="1"/>
  <c r="AU12" i="1"/>
  <c r="Y10" i="1" l="1"/>
  <c r="AT10" i="1" l="1"/>
  <c r="AL10" i="1"/>
  <c r="AC10" i="1"/>
  <c r="AJ10" i="1"/>
  <c r="AN10" i="1"/>
  <c r="AQ10" i="1"/>
  <c r="AB10" i="1"/>
  <c r="AG10" i="1"/>
  <c r="AI10" i="1"/>
  <c r="AO10" i="1"/>
  <c r="AH10" i="1"/>
  <c r="AD10" i="1"/>
  <c r="AK10" i="1"/>
  <c r="AS10" i="1"/>
  <c r="AP10" i="1"/>
  <c r="AM10" i="1"/>
  <c r="AF10" i="1"/>
  <c r="AA10" i="1"/>
  <c r="AR10" i="1"/>
  <c r="Z10" i="1"/>
  <c r="H10" i="1" s="1"/>
  <c r="AE10" i="1"/>
  <c r="K10" i="1" l="1"/>
  <c r="J10" i="1"/>
  <c r="AU10" i="1"/>
</calcChain>
</file>

<file path=xl/sharedStrings.xml><?xml version="1.0" encoding="utf-8"?>
<sst xmlns="http://schemas.openxmlformats.org/spreadsheetml/2006/main" count="36" uniqueCount="31">
  <si>
    <t>№ п/п</t>
  </si>
  <si>
    <t xml:space="preserve">Дата начала </t>
  </si>
  <si>
    <t>Дата окончания</t>
  </si>
  <si>
    <t>Дней</t>
  </si>
  <si>
    <t>ИЮНЬ</t>
  </si>
  <si>
    <t>ИЮЛЬ</t>
  </si>
  <si>
    <t>1.1</t>
  </si>
  <si>
    <t>1.2</t>
  </si>
  <si>
    <t>м2</t>
  </si>
  <si>
    <t>шт</t>
  </si>
  <si>
    <t>Ед.
изм</t>
  </si>
  <si>
    <t>Наименование работ</t>
  </si>
  <si>
    <t>Монтаж ограждающих конструкций в осях 1-26/А-Б</t>
  </si>
  <si>
    <t>Монтаж кровельных конструкций в осях 1-26/А-Б</t>
  </si>
  <si>
    <t>Монтаж блочно-модульных МК в осях 1-26/А-Б</t>
  </si>
  <si>
    <t>1.3</t>
  </si>
  <si>
    <t>Кол-во в проекте</t>
  </si>
  <si>
    <t>По состоянию:</t>
  </si>
  <si>
    <t>План</t>
  </si>
  <si>
    <t>Факт</t>
  </si>
  <si>
    <t>Процент выполнения факт</t>
  </si>
  <si>
    <t>Процент выполнения план</t>
  </si>
  <si>
    <t>Кол-во по плану на текущую дату</t>
  </si>
  <si>
    <t>Кол-во по факту на текущую дату</t>
  </si>
  <si>
    <t>Разница в количестве
факт-план</t>
  </si>
  <si>
    <t>Разница в процентах 
факт-план</t>
  </si>
  <si>
    <t>Ремонтные работы в ЗДАНИЕ АБК №1</t>
  </si>
  <si>
    <t>График движения рабочей силы</t>
  </si>
  <si>
    <t>График производства работ</t>
  </si>
  <si>
    <t>Ведомость объёмов работ</t>
  </si>
  <si>
    <t>Приложение № 3 к Техническому заданию: Работы по текущему ремонту здания склада готовой продукции ООО «Кузница» г. Камышин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</si>
</sst>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\ mmm;@"/>
    <numFmt numFmtId="165" formatCode="dd/mm/yy;@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0"/>
      <name val="Helv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textRotation="90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/>
    </xf>
    <xf numFmtId="165" fontId="7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2" fontId="10" fillId="4" borderId="2" xfId="0" applyNumberFormat="1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2" fontId="10" fillId="6" borderId="2" xfId="0" applyNumberFormat="1" applyFont="1" applyFill="1" applyBorder="1" applyAlignment="1">
      <alignment horizontal="center" vertical="center"/>
    </xf>
    <xf numFmtId="10" fontId="10" fillId="6" borderId="2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/>
    </xf>
    <xf numFmtId="165" fontId="7" fillId="0" borderId="3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2" fontId="10" fillId="4" borderId="3" xfId="0" applyNumberFormat="1" applyFont="1" applyFill="1" applyBorder="1" applyAlignment="1">
      <alignment horizontal="center" vertical="center"/>
    </xf>
    <xf numFmtId="10" fontId="10" fillId="6" borderId="3" xfId="0" applyNumberFormat="1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6" fontId="11" fillId="3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/>
    </xf>
    <xf numFmtId="165" fontId="7" fillId="0" borderId="3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">
    <cellStyle name="Обычный" xfId="0" builtinId="0"/>
    <cellStyle name="Стиль 1" xfId="1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ru-RU"/>
              <a:t>График движения рабочей силы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3860883137031878E-2"/>
          <c:y val="0.35565787020937484"/>
          <c:w val="0.96666204502787356"/>
          <c:h val="0.52251085161742261"/>
        </c:manualLayout>
      </c:layout>
      <c:lineChart>
        <c:grouping val="standard"/>
        <c:varyColors val="0"/>
        <c:ser>
          <c:idx val="0"/>
          <c:order val="0"/>
          <c:tx>
            <c:strRef>
              <c:f>Лист1!$Y$26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Лист1!$Z$26:$BG$26</c:f>
              <c:numCache>
                <c:formatCode>General</c:formatCode>
                <c:ptCount val="34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52-46E1-917C-EC00FB19B7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5756568"/>
        <c:axId val="475751976"/>
      </c:lineChart>
      <c:catAx>
        <c:axId val="47575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5751976"/>
        <c:crosses val="autoZero"/>
        <c:auto val="1"/>
        <c:lblAlgn val="ctr"/>
        <c:lblOffset val="100"/>
        <c:noMultiLvlLbl val="0"/>
      </c:catAx>
      <c:valAx>
        <c:axId val="4757519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757565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367787</xdr:colOff>
      <xdr:row>16</xdr:row>
      <xdr:rowOff>13607</xdr:rowOff>
    </xdr:from>
    <xdr:to>
      <xdr:col>59</xdr:col>
      <xdr:colOff>28199</xdr:colOff>
      <xdr:row>25</xdr:row>
      <xdr:rowOff>3353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0</xdr:colOff>
      <xdr:row>6</xdr:row>
      <xdr:rowOff>217714</xdr:rowOff>
    </xdr:from>
    <xdr:to>
      <xdr:col>39</xdr:col>
      <xdr:colOff>13608</xdr:colOff>
      <xdr:row>15</xdr:row>
      <xdr:rowOff>231322</xdr:rowOff>
    </xdr:to>
    <xdr:cxnSp macro="">
      <xdr:nvCxnSpPr>
        <xdr:cNvPr id="4" name="Прямая соединительная линия 3"/>
        <xdr:cNvCxnSpPr/>
      </xdr:nvCxnSpPr>
      <xdr:spPr>
        <a:xfrm>
          <a:off x="24901071" y="884464"/>
          <a:ext cx="13608" cy="288471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6"/>
  <sheetViews>
    <sheetView tabSelected="1" view="pageBreakPreview" zoomScale="60" zoomScaleNormal="55" workbookViewId="0">
      <selection activeCell="D10" sqref="D10:D11"/>
    </sheetView>
  </sheetViews>
  <sheetFormatPr defaultRowHeight="15" x14ac:dyDescent="0.25"/>
  <cols>
    <col min="1" max="1" width="6.28515625" style="1" customWidth="1"/>
    <col min="2" max="2" width="61.7109375" style="1" customWidth="1"/>
    <col min="3" max="5" width="13.28515625" style="1" customWidth="1"/>
    <col min="6" max="6" width="9.140625" style="1"/>
    <col min="7" max="7" width="15.7109375" style="1" customWidth="1"/>
    <col min="8" max="10" width="17" style="1" customWidth="1"/>
    <col min="11" max="11" width="15.42578125" style="1" customWidth="1"/>
    <col min="12" max="13" width="15.7109375" style="1" customWidth="1"/>
    <col min="14" max="14" width="9" style="1" customWidth="1"/>
    <col min="15" max="75" width="5.7109375" style="1" customWidth="1"/>
    <col min="76" max="16384" width="9.140625" style="1"/>
  </cols>
  <sheetData>
    <row r="1" spans="1:75" ht="20.25" x14ac:dyDescent="0.3">
      <c r="B1" s="2" t="s">
        <v>30</v>
      </c>
    </row>
    <row r="3" spans="1:75" ht="20.25" x14ac:dyDescent="0.3">
      <c r="B3" s="3" t="s">
        <v>28</v>
      </c>
      <c r="C3" s="3"/>
      <c r="D3" s="3"/>
      <c r="E3" s="3"/>
    </row>
    <row r="4" spans="1:75" ht="20.25" x14ac:dyDescent="0.3">
      <c r="B4" s="3" t="s">
        <v>29</v>
      </c>
      <c r="C4" s="3"/>
      <c r="D4" s="3"/>
      <c r="E4" s="3"/>
    </row>
    <row r="5" spans="1:75" ht="20.25" x14ac:dyDescent="0.3">
      <c r="B5" s="3" t="s">
        <v>27</v>
      </c>
      <c r="C5" s="3"/>
      <c r="D5" s="3"/>
      <c r="E5" s="3"/>
    </row>
    <row r="6" spans="1:75" ht="15.75" x14ac:dyDescent="0.25">
      <c r="G6" s="4" t="s">
        <v>17</v>
      </c>
      <c r="H6" s="5">
        <f ca="1">TODAY()</f>
        <v>45517</v>
      </c>
      <c r="I6" s="5"/>
      <c r="J6" s="5"/>
      <c r="K6" s="5"/>
    </row>
    <row r="7" spans="1:75" ht="19.5" customHeight="1" x14ac:dyDescent="0.25">
      <c r="A7" s="6" t="s">
        <v>0</v>
      </c>
      <c r="B7" s="7" t="s">
        <v>11</v>
      </c>
      <c r="C7" s="7" t="s">
        <v>1</v>
      </c>
      <c r="D7" s="7" t="s">
        <v>2</v>
      </c>
      <c r="E7" s="7" t="s">
        <v>3</v>
      </c>
      <c r="F7" s="7" t="s">
        <v>10</v>
      </c>
      <c r="G7" s="8" t="s">
        <v>16</v>
      </c>
      <c r="H7" s="9" t="s">
        <v>22</v>
      </c>
      <c r="I7" s="10" t="s">
        <v>23</v>
      </c>
      <c r="J7" s="11" t="s">
        <v>24</v>
      </c>
      <c r="K7" s="9" t="s">
        <v>21</v>
      </c>
      <c r="L7" s="10" t="s">
        <v>20</v>
      </c>
      <c r="M7" s="11" t="s">
        <v>25</v>
      </c>
      <c r="N7" s="12"/>
      <c r="O7" s="13" t="s">
        <v>4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 t="s">
        <v>5</v>
      </c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52.5" customHeight="1" x14ac:dyDescent="0.25">
      <c r="A8" s="6"/>
      <c r="B8" s="7"/>
      <c r="C8" s="7"/>
      <c r="D8" s="7"/>
      <c r="E8" s="7"/>
      <c r="F8" s="7"/>
      <c r="G8" s="8"/>
      <c r="H8" s="9"/>
      <c r="I8" s="10"/>
      <c r="J8" s="11"/>
      <c r="K8" s="9"/>
      <c r="L8" s="10"/>
      <c r="M8" s="11"/>
      <c r="N8" s="14"/>
      <c r="O8" s="15">
        <v>45444</v>
      </c>
      <c r="P8" s="15">
        <v>45445</v>
      </c>
      <c r="Q8" s="15">
        <v>45446</v>
      </c>
      <c r="R8" s="15">
        <v>45447</v>
      </c>
      <c r="S8" s="15">
        <v>45448</v>
      </c>
      <c r="T8" s="15">
        <v>45449</v>
      </c>
      <c r="U8" s="15">
        <v>45450</v>
      </c>
      <c r="V8" s="15">
        <v>45451</v>
      </c>
      <c r="W8" s="15">
        <v>45452</v>
      </c>
      <c r="X8" s="15">
        <v>45453</v>
      </c>
      <c r="Y8" s="15">
        <v>45454</v>
      </c>
      <c r="Z8" s="15">
        <v>45455</v>
      </c>
      <c r="AA8" s="15">
        <v>45456</v>
      </c>
      <c r="AB8" s="15">
        <v>45457</v>
      </c>
      <c r="AC8" s="15">
        <v>45458</v>
      </c>
      <c r="AD8" s="15">
        <v>45459</v>
      </c>
      <c r="AE8" s="15">
        <v>45460</v>
      </c>
      <c r="AF8" s="15">
        <v>45461</v>
      </c>
      <c r="AG8" s="15">
        <v>45462</v>
      </c>
      <c r="AH8" s="15">
        <v>45463</v>
      </c>
      <c r="AI8" s="15">
        <v>45464</v>
      </c>
      <c r="AJ8" s="15">
        <v>45465</v>
      </c>
      <c r="AK8" s="15">
        <v>45466</v>
      </c>
      <c r="AL8" s="15">
        <v>45467</v>
      </c>
      <c r="AM8" s="15">
        <v>45468</v>
      </c>
      <c r="AN8" s="15">
        <v>45469</v>
      </c>
      <c r="AO8" s="15">
        <v>45470</v>
      </c>
      <c r="AP8" s="15">
        <v>45471</v>
      </c>
      <c r="AQ8" s="15">
        <v>45472</v>
      </c>
      <c r="AR8" s="15">
        <v>45473</v>
      </c>
      <c r="AS8" s="15">
        <v>45474</v>
      </c>
      <c r="AT8" s="15">
        <v>45475</v>
      </c>
      <c r="AU8" s="15">
        <v>45476</v>
      </c>
      <c r="AV8" s="15">
        <v>45477</v>
      </c>
      <c r="AW8" s="15">
        <v>45478</v>
      </c>
      <c r="AX8" s="15">
        <v>45479</v>
      </c>
      <c r="AY8" s="15">
        <v>45480</v>
      </c>
      <c r="AZ8" s="15">
        <v>45481</v>
      </c>
      <c r="BA8" s="15">
        <v>45482</v>
      </c>
      <c r="BB8" s="15">
        <v>45483</v>
      </c>
      <c r="BC8" s="15">
        <v>45484</v>
      </c>
      <c r="BD8" s="15">
        <v>45485</v>
      </c>
      <c r="BE8" s="15">
        <v>45486</v>
      </c>
      <c r="BF8" s="15">
        <v>45487</v>
      </c>
      <c r="BG8" s="15">
        <v>45488</v>
      </c>
      <c r="BH8" s="15">
        <v>45489</v>
      </c>
      <c r="BI8" s="15">
        <v>45490</v>
      </c>
      <c r="BJ8" s="15">
        <v>45491</v>
      </c>
      <c r="BK8" s="15">
        <v>45492</v>
      </c>
      <c r="BL8" s="15">
        <v>45493</v>
      </c>
      <c r="BM8" s="15">
        <v>45494</v>
      </c>
      <c r="BN8" s="15">
        <v>45495</v>
      </c>
      <c r="BO8" s="15">
        <v>45496</v>
      </c>
      <c r="BP8" s="15">
        <v>45497</v>
      </c>
      <c r="BQ8" s="15">
        <v>45498</v>
      </c>
      <c r="BR8" s="15">
        <v>45499</v>
      </c>
      <c r="BS8" s="15">
        <v>45500</v>
      </c>
      <c r="BT8" s="15">
        <v>45501</v>
      </c>
      <c r="BU8" s="15">
        <v>45502</v>
      </c>
      <c r="BV8" s="15">
        <v>45503</v>
      </c>
      <c r="BW8" s="15">
        <v>45504</v>
      </c>
    </row>
    <row r="9" spans="1:75" ht="18.75" customHeight="1" x14ac:dyDescent="0.25">
      <c r="A9" s="16"/>
      <c r="B9" s="16" t="s">
        <v>26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</row>
    <row r="10" spans="1:75" ht="18.75" customHeight="1" x14ac:dyDescent="0.25">
      <c r="A10" s="19" t="s">
        <v>6</v>
      </c>
      <c r="B10" s="20" t="s">
        <v>14</v>
      </c>
      <c r="C10" s="21">
        <v>45454</v>
      </c>
      <c r="D10" s="21">
        <v>45476</v>
      </c>
      <c r="E10" s="22">
        <f>D10-C10+1</f>
        <v>23</v>
      </c>
      <c r="F10" s="19" t="s">
        <v>9</v>
      </c>
      <c r="G10" s="23">
        <v>2</v>
      </c>
      <c r="H10" s="24">
        <f>SUM(Y10:AM10)</f>
        <v>1.3043478260869561</v>
      </c>
      <c r="I10" s="25">
        <f>SUM(Y11:AU11)</f>
        <v>0.95000000000000018</v>
      </c>
      <c r="J10" s="26">
        <f>I10-H10</f>
        <v>-0.35434782608695592</v>
      </c>
      <c r="K10" s="24">
        <f>(H10/G10)*100</f>
        <v>65.2173913043478</v>
      </c>
      <c r="L10" s="25">
        <f>(I10/G10)*100</f>
        <v>47.500000000000007</v>
      </c>
      <c r="M10" s="27">
        <f>(L10-K10)/100</f>
        <v>-0.17717391304347793</v>
      </c>
      <c r="N10" s="28" t="s">
        <v>18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9">
        <f>G10/E10</f>
        <v>8.6956521739130432E-2</v>
      </c>
      <c r="Z10" s="29">
        <f t="shared" ref="Z10:AT10" si="0">$Y$10</f>
        <v>8.6956521739130432E-2</v>
      </c>
      <c r="AA10" s="29">
        <f t="shared" si="0"/>
        <v>8.6956521739130432E-2</v>
      </c>
      <c r="AB10" s="29">
        <f t="shared" si="0"/>
        <v>8.6956521739130432E-2</v>
      </c>
      <c r="AC10" s="29">
        <f t="shared" si="0"/>
        <v>8.6956521739130432E-2</v>
      </c>
      <c r="AD10" s="29">
        <f t="shared" si="0"/>
        <v>8.6956521739130432E-2</v>
      </c>
      <c r="AE10" s="29">
        <f t="shared" si="0"/>
        <v>8.6956521739130432E-2</v>
      </c>
      <c r="AF10" s="29">
        <f t="shared" si="0"/>
        <v>8.6956521739130432E-2</v>
      </c>
      <c r="AG10" s="29">
        <f t="shared" si="0"/>
        <v>8.6956521739130432E-2</v>
      </c>
      <c r="AH10" s="29">
        <f t="shared" si="0"/>
        <v>8.6956521739130432E-2</v>
      </c>
      <c r="AI10" s="29">
        <f t="shared" si="0"/>
        <v>8.6956521739130432E-2</v>
      </c>
      <c r="AJ10" s="29">
        <f t="shared" si="0"/>
        <v>8.6956521739130432E-2</v>
      </c>
      <c r="AK10" s="29">
        <f t="shared" si="0"/>
        <v>8.6956521739130432E-2</v>
      </c>
      <c r="AL10" s="29">
        <f t="shared" si="0"/>
        <v>8.6956521739130432E-2</v>
      </c>
      <c r="AM10" s="29">
        <f t="shared" si="0"/>
        <v>8.6956521739130432E-2</v>
      </c>
      <c r="AN10" s="29">
        <f t="shared" si="0"/>
        <v>8.6956521739130432E-2</v>
      </c>
      <c r="AO10" s="29">
        <f t="shared" si="0"/>
        <v>8.6956521739130432E-2</v>
      </c>
      <c r="AP10" s="29">
        <f t="shared" si="0"/>
        <v>8.6956521739130432E-2</v>
      </c>
      <c r="AQ10" s="29">
        <f t="shared" si="0"/>
        <v>8.6956521739130432E-2</v>
      </c>
      <c r="AR10" s="29">
        <f t="shared" si="0"/>
        <v>8.6956521739130432E-2</v>
      </c>
      <c r="AS10" s="29">
        <f t="shared" si="0"/>
        <v>8.6956521739130432E-2</v>
      </c>
      <c r="AT10" s="29">
        <f t="shared" si="0"/>
        <v>8.6956521739130432E-2</v>
      </c>
      <c r="AU10" s="29">
        <f>G10-SUM(Y10:AT10)</f>
        <v>8.6956521739131265E-2</v>
      </c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</row>
    <row r="11" spans="1:75" ht="18.75" customHeight="1" x14ac:dyDescent="0.25">
      <c r="A11" s="30"/>
      <c r="B11" s="31"/>
      <c r="C11" s="32"/>
      <c r="D11" s="32"/>
      <c r="E11" s="33"/>
      <c r="F11" s="30"/>
      <c r="G11" s="34"/>
      <c r="H11" s="35"/>
      <c r="I11" s="36"/>
      <c r="J11" s="37"/>
      <c r="K11" s="38"/>
      <c r="L11" s="36"/>
      <c r="M11" s="39"/>
      <c r="N11" s="40" t="s">
        <v>19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41">
        <v>0.03</v>
      </c>
      <c r="Z11" s="41">
        <v>0.03</v>
      </c>
      <c r="AA11" s="41">
        <v>0.03</v>
      </c>
      <c r="AB11" s="41">
        <v>0.06</v>
      </c>
      <c r="AC11" s="41">
        <v>0.08</v>
      </c>
      <c r="AD11" s="41">
        <v>7.0000000000000007E-2</v>
      </c>
      <c r="AE11" s="41">
        <v>7.0000000000000007E-2</v>
      </c>
      <c r="AF11" s="41">
        <v>7.0000000000000007E-2</v>
      </c>
      <c r="AG11" s="41">
        <v>0.09</v>
      </c>
      <c r="AH11" s="41">
        <v>0.06</v>
      </c>
      <c r="AI11" s="41">
        <v>0.08</v>
      </c>
      <c r="AJ11" s="41">
        <v>7.0000000000000007E-2</v>
      </c>
      <c r="AK11" s="41">
        <v>7.0000000000000007E-2</v>
      </c>
      <c r="AL11" s="41">
        <v>7.0000000000000007E-2</v>
      </c>
      <c r="AM11" s="41">
        <v>7.0000000000000007E-2</v>
      </c>
      <c r="AN11" s="41"/>
      <c r="AO11" s="41"/>
      <c r="AP11" s="41"/>
      <c r="AQ11" s="41"/>
      <c r="AR11" s="41"/>
      <c r="AS11" s="41"/>
      <c r="AT11" s="41"/>
      <c r="AU11" s="41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</row>
    <row r="12" spans="1:75" ht="18.75" x14ac:dyDescent="0.25">
      <c r="A12" s="19" t="s">
        <v>7</v>
      </c>
      <c r="B12" s="20" t="s">
        <v>13</v>
      </c>
      <c r="C12" s="21">
        <v>45467</v>
      </c>
      <c r="D12" s="21">
        <v>45476</v>
      </c>
      <c r="E12" s="22">
        <f>D12-C12+1</f>
        <v>10</v>
      </c>
      <c r="F12" s="19" t="s">
        <v>8</v>
      </c>
      <c r="G12" s="23">
        <v>605.6</v>
      </c>
      <c r="H12" s="24">
        <f>SUM(Y12:AM12)</f>
        <v>121.12</v>
      </c>
      <c r="I12" s="25">
        <f>SUM(Y13:AU13)</f>
        <v>165</v>
      </c>
      <c r="J12" s="26">
        <f t="shared" ref="J12" si="1">I12-H12</f>
        <v>43.879999999999995</v>
      </c>
      <c r="K12" s="24">
        <f>(H12/G12)*100</f>
        <v>20</v>
      </c>
      <c r="L12" s="25">
        <f>(I12/G12)*100</f>
        <v>27.245706737120212</v>
      </c>
      <c r="M12" s="27">
        <f t="shared" ref="M12" si="2">(L12-K12)/100</f>
        <v>7.2457067371202125E-2</v>
      </c>
      <c r="N12" s="28" t="s">
        <v>18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42">
        <f>G12/E12</f>
        <v>60.56</v>
      </c>
      <c r="AM12" s="42">
        <f t="shared" ref="AM12:AT12" si="3">$AL$12</f>
        <v>60.56</v>
      </c>
      <c r="AN12" s="42">
        <f t="shared" si="3"/>
        <v>60.56</v>
      </c>
      <c r="AO12" s="42">
        <f t="shared" si="3"/>
        <v>60.56</v>
      </c>
      <c r="AP12" s="42">
        <f t="shared" si="3"/>
        <v>60.56</v>
      </c>
      <c r="AQ12" s="42">
        <f t="shared" si="3"/>
        <v>60.56</v>
      </c>
      <c r="AR12" s="42">
        <f t="shared" si="3"/>
        <v>60.56</v>
      </c>
      <c r="AS12" s="42">
        <f t="shared" si="3"/>
        <v>60.56</v>
      </c>
      <c r="AT12" s="42">
        <f t="shared" si="3"/>
        <v>60.56</v>
      </c>
      <c r="AU12" s="42">
        <f>G12-SUM(AL12:AT12)</f>
        <v>60.560000000000059</v>
      </c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</row>
    <row r="13" spans="1:75" ht="18.75" x14ac:dyDescent="0.25">
      <c r="A13" s="30"/>
      <c r="B13" s="31"/>
      <c r="C13" s="32"/>
      <c r="D13" s="32"/>
      <c r="E13" s="33"/>
      <c r="F13" s="30"/>
      <c r="G13" s="34"/>
      <c r="H13" s="35"/>
      <c r="I13" s="36"/>
      <c r="J13" s="37"/>
      <c r="K13" s="38"/>
      <c r="L13" s="36"/>
      <c r="M13" s="39"/>
      <c r="N13" s="40" t="s">
        <v>19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43">
        <v>80</v>
      </c>
      <c r="AM13" s="43">
        <v>85</v>
      </c>
      <c r="AN13" s="43"/>
      <c r="AO13" s="43"/>
      <c r="AP13" s="43"/>
      <c r="AQ13" s="43"/>
      <c r="AR13" s="43"/>
      <c r="AS13" s="43"/>
      <c r="AT13" s="43"/>
      <c r="AU13" s="43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</row>
    <row r="14" spans="1:75" ht="18.75" x14ac:dyDescent="0.25">
      <c r="A14" s="19" t="s">
        <v>15</v>
      </c>
      <c r="B14" s="20" t="s">
        <v>12</v>
      </c>
      <c r="C14" s="21">
        <v>45468</v>
      </c>
      <c r="D14" s="21">
        <v>45488</v>
      </c>
      <c r="E14" s="22">
        <f>D14-C14+1</f>
        <v>21</v>
      </c>
      <c r="F14" s="19" t="s">
        <v>8</v>
      </c>
      <c r="G14" s="23">
        <v>892.55799999999999</v>
      </c>
      <c r="H14" s="24">
        <f>SUM(Y14:AM14)</f>
        <v>42.502761904761904</v>
      </c>
      <c r="I14" s="25">
        <f>SUM(Y15:AU15)</f>
        <v>42.5</v>
      </c>
      <c r="J14" s="26">
        <f t="shared" ref="J14" si="4">I14-H14</f>
        <v>-2.7619047619040771E-3</v>
      </c>
      <c r="K14" s="24">
        <f>(H14/G14)*100</f>
        <v>4.7619047619047619</v>
      </c>
      <c r="L14" s="25">
        <f>(I14/G14)*100</f>
        <v>4.7615953248976535</v>
      </c>
      <c r="M14" s="27">
        <f t="shared" ref="M14" si="5">(L14-K14)/100</f>
        <v>-3.0943700710839295E-6</v>
      </c>
      <c r="N14" s="28" t="s">
        <v>18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42">
        <f>G14/E14</f>
        <v>42.502761904761904</v>
      </c>
      <c r="AN14" s="42">
        <f t="shared" ref="AN14:BF14" si="6">$AM$14</f>
        <v>42.502761904761904</v>
      </c>
      <c r="AO14" s="42">
        <f t="shared" si="6"/>
        <v>42.502761904761904</v>
      </c>
      <c r="AP14" s="42">
        <f t="shared" si="6"/>
        <v>42.502761904761904</v>
      </c>
      <c r="AQ14" s="42">
        <f t="shared" si="6"/>
        <v>42.502761904761904</v>
      </c>
      <c r="AR14" s="42">
        <f t="shared" si="6"/>
        <v>42.502761904761904</v>
      </c>
      <c r="AS14" s="42">
        <f t="shared" si="6"/>
        <v>42.502761904761904</v>
      </c>
      <c r="AT14" s="42">
        <f t="shared" si="6"/>
        <v>42.502761904761904</v>
      </c>
      <c r="AU14" s="42">
        <f t="shared" si="6"/>
        <v>42.502761904761904</v>
      </c>
      <c r="AV14" s="42">
        <f t="shared" si="6"/>
        <v>42.502761904761904</v>
      </c>
      <c r="AW14" s="42">
        <f t="shared" si="6"/>
        <v>42.502761904761904</v>
      </c>
      <c r="AX14" s="42">
        <f t="shared" si="6"/>
        <v>42.502761904761904</v>
      </c>
      <c r="AY14" s="42">
        <f t="shared" si="6"/>
        <v>42.502761904761904</v>
      </c>
      <c r="AZ14" s="42">
        <f t="shared" si="6"/>
        <v>42.502761904761904</v>
      </c>
      <c r="BA14" s="42">
        <f t="shared" si="6"/>
        <v>42.502761904761904</v>
      </c>
      <c r="BB14" s="42">
        <f t="shared" si="6"/>
        <v>42.502761904761904</v>
      </c>
      <c r="BC14" s="42">
        <f t="shared" si="6"/>
        <v>42.502761904761904</v>
      </c>
      <c r="BD14" s="42">
        <f t="shared" si="6"/>
        <v>42.502761904761904</v>
      </c>
      <c r="BE14" s="42">
        <f t="shared" si="6"/>
        <v>42.502761904761904</v>
      </c>
      <c r="BF14" s="42">
        <f t="shared" si="6"/>
        <v>42.502761904761904</v>
      </c>
      <c r="BG14" s="42">
        <f>G14-SUM(AM14:BF14)</f>
        <v>42.50276190476211</v>
      </c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</row>
    <row r="15" spans="1:75" ht="18.75" x14ac:dyDescent="0.25">
      <c r="A15" s="30"/>
      <c r="B15" s="31"/>
      <c r="C15" s="32"/>
      <c r="D15" s="32"/>
      <c r="E15" s="33"/>
      <c r="F15" s="30"/>
      <c r="G15" s="34"/>
      <c r="H15" s="35"/>
      <c r="I15" s="36"/>
      <c r="J15" s="37"/>
      <c r="K15" s="38"/>
      <c r="L15" s="36"/>
      <c r="M15" s="39"/>
      <c r="N15" s="40" t="s">
        <v>19</v>
      </c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43">
        <v>42.5</v>
      </c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</row>
    <row r="16" spans="1:75" ht="18.75" x14ac:dyDescent="0.25">
      <c r="A16" s="44"/>
      <c r="B16" s="45"/>
      <c r="C16" s="46"/>
      <c r="D16" s="46"/>
      <c r="E16" s="47"/>
      <c r="F16" s="44"/>
      <c r="G16" s="48"/>
      <c r="H16" s="48"/>
      <c r="I16" s="48"/>
      <c r="J16" s="48"/>
      <c r="K16" s="48"/>
      <c r="L16" s="48"/>
      <c r="M16" s="48"/>
      <c r="N16" s="4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</row>
    <row r="17" spans="1:75" ht="19.5" customHeight="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</row>
    <row r="18" spans="1:75" ht="19.5" customHeight="1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</row>
    <row r="19" spans="1:75" ht="19.5" customHeight="1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</row>
    <row r="20" spans="1:75" ht="19.5" customHeight="1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</row>
    <row r="21" spans="1:75" ht="19.5" customHeigh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</row>
    <row r="22" spans="1:75" ht="19.5" customHeight="1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</row>
    <row r="23" spans="1:75" ht="19.5" customHeight="1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</row>
    <row r="24" spans="1:75" ht="19.5" customHeight="1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</row>
    <row r="25" spans="1:75" ht="19.5" customHeight="1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</row>
    <row r="26" spans="1:75" ht="19.5" customHeight="1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50">
        <v>3</v>
      </c>
      <c r="Z26" s="50">
        <v>3</v>
      </c>
      <c r="AA26" s="50">
        <v>4</v>
      </c>
      <c r="AB26" s="50">
        <v>2</v>
      </c>
      <c r="AC26" s="50">
        <v>10</v>
      </c>
      <c r="AD26" s="50">
        <v>5</v>
      </c>
      <c r="AE26" s="50">
        <v>5</v>
      </c>
      <c r="AF26" s="50">
        <v>5</v>
      </c>
      <c r="AG26" s="50">
        <v>5</v>
      </c>
      <c r="AH26" s="50">
        <v>5</v>
      </c>
      <c r="AI26" s="50">
        <v>5</v>
      </c>
      <c r="AJ26" s="50">
        <v>5</v>
      </c>
      <c r="AK26" s="50">
        <v>5</v>
      </c>
      <c r="AL26" s="50">
        <v>10</v>
      </c>
      <c r="AM26" s="50">
        <v>15</v>
      </c>
      <c r="AN26" s="50">
        <v>15</v>
      </c>
      <c r="AO26" s="50">
        <v>15</v>
      </c>
      <c r="AP26" s="50">
        <v>15</v>
      </c>
      <c r="AQ26" s="50">
        <v>15</v>
      </c>
      <c r="AR26" s="50">
        <v>15</v>
      </c>
      <c r="AS26" s="50">
        <v>15</v>
      </c>
      <c r="AT26" s="50">
        <v>15</v>
      </c>
      <c r="AU26" s="50">
        <v>15</v>
      </c>
      <c r="AV26" s="50">
        <v>5</v>
      </c>
      <c r="AW26" s="50">
        <v>5</v>
      </c>
      <c r="AX26" s="50">
        <v>5</v>
      </c>
      <c r="AY26" s="50">
        <v>5</v>
      </c>
      <c r="AZ26" s="50">
        <v>5</v>
      </c>
      <c r="BA26" s="50">
        <v>5</v>
      </c>
      <c r="BB26" s="50">
        <v>5</v>
      </c>
      <c r="BC26" s="50">
        <v>5</v>
      </c>
      <c r="BD26" s="50">
        <v>5</v>
      </c>
      <c r="BE26" s="50">
        <v>5</v>
      </c>
      <c r="BF26" s="50">
        <v>5</v>
      </c>
      <c r="BG26" s="50">
        <v>5</v>
      </c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</row>
  </sheetData>
  <mergeCells count="55">
    <mergeCell ref="O7:AR7"/>
    <mergeCell ref="AS7:BW7"/>
    <mergeCell ref="J7:J8"/>
    <mergeCell ref="L7:L8"/>
    <mergeCell ref="A7:A8"/>
    <mergeCell ref="B7:B8"/>
    <mergeCell ref="F7:F8"/>
    <mergeCell ref="G7:G8"/>
    <mergeCell ref="I7:I8"/>
    <mergeCell ref="C7:C8"/>
    <mergeCell ref="D7:D8"/>
    <mergeCell ref="E7:E8"/>
    <mergeCell ref="B10:B11"/>
    <mergeCell ref="F10:F11"/>
    <mergeCell ref="G10:G11"/>
    <mergeCell ref="A10:A11"/>
    <mergeCell ref="I10:I11"/>
    <mergeCell ref="C10:C11"/>
    <mergeCell ref="L10:L11"/>
    <mergeCell ref="D10:D11"/>
    <mergeCell ref="E10:E11"/>
    <mergeCell ref="N7:N8"/>
    <mergeCell ref="K7:K8"/>
    <mergeCell ref="K10:K11"/>
    <mergeCell ref="H7:H8"/>
    <mergeCell ref="H10:H11"/>
    <mergeCell ref="J10:J11"/>
    <mergeCell ref="M7:M8"/>
    <mergeCell ref="M10:M11"/>
    <mergeCell ref="H12:H13"/>
    <mergeCell ref="J12:J13"/>
    <mergeCell ref="A12:A13"/>
    <mergeCell ref="A14:A15"/>
    <mergeCell ref="B12:B13"/>
    <mergeCell ref="C12:C13"/>
    <mergeCell ref="D12:D13"/>
    <mergeCell ref="B14:B15"/>
    <mergeCell ref="C14:C15"/>
    <mergeCell ref="D14:D15"/>
    <mergeCell ref="M12:M13"/>
    <mergeCell ref="M14:M15"/>
    <mergeCell ref="E14:E15"/>
    <mergeCell ref="F14:F15"/>
    <mergeCell ref="G14:G15"/>
    <mergeCell ref="I14:I15"/>
    <mergeCell ref="L14:L15"/>
    <mergeCell ref="K14:K15"/>
    <mergeCell ref="H14:H15"/>
    <mergeCell ref="J14:J15"/>
    <mergeCell ref="E12:E13"/>
    <mergeCell ref="F12:F13"/>
    <mergeCell ref="G12:G13"/>
    <mergeCell ref="I12:I13"/>
    <mergeCell ref="L12:L13"/>
    <mergeCell ref="K12:K13"/>
  </mergeCells>
  <conditionalFormatting sqref="O8:BW8">
    <cfRule type="cellIs" dxfId="0" priority="1" stopIfTrue="1" operator="lessThanOrEqual">
      <formula>#REF!</formula>
    </cfRule>
  </conditionalFormatting>
  <pageMargins left="0.31496062992125984" right="0.11811023622047245" top="0.74803149606299213" bottom="0.74803149606299213" header="0.31496062992125984" footer="0.31496062992125984"/>
  <pageSetup paperSize="8" scale="24" orientation="landscape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2024-08-13T08:15:47Z</dcterms:modified>
</cp:coreProperties>
</file>