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pany\ТЕНДЕРЫ И КОНТРОЛЬ ЦЕН\ТЕНДЕРНАЯ  ДОКУМЕНТАЦИЯ\2024 год\ОЗП-083-2024 Разработка ПД и выполнение инженерных изысканий ООО ВОЛМА-АБС\Для размещения\"/>
    </mc:Choice>
  </mc:AlternateContent>
  <xr:revisionPtr revIDLastSave="0" documentId="13_ncr:1_{49FF2FC8-9605-4E69-A6E2-2B79273BC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Р" sheetId="3" r:id="rId1"/>
    <sheet name="СОПОСТАВИТЕЛЬНАЯ ИЗМ СТОИМОСТИ" sheetId="5" state="hidden" r:id="rId2"/>
  </sheets>
  <calcPr calcId="191029"/>
</workbook>
</file>

<file path=xl/calcChain.xml><?xml version="1.0" encoding="utf-8"?>
<calcChain xmlns="http://schemas.openxmlformats.org/spreadsheetml/2006/main">
  <c r="E54" i="5" l="1"/>
  <c r="G54" i="5" s="1"/>
  <c r="E53" i="5"/>
  <c r="G53" i="5" s="1"/>
  <c r="E52" i="5"/>
  <c r="G52" i="5" s="1"/>
  <c r="G49" i="5"/>
  <c r="G47" i="5"/>
  <c r="G46" i="5"/>
  <c r="G44" i="5"/>
  <c r="G60" i="5"/>
  <c r="G61" i="5"/>
  <c r="G62" i="5"/>
  <c r="G38" i="5"/>
  <c r="G33" i="5"/>
  <c r="G34" i="5"/>
  <c r="G35" i="5"/>
  <c r="G36" i="5"/>
  <c r="G32" i="5"/>
  <c r="G21" i="5"/>
  <c r="G22" i="5"/>
  <c r="G23" i="5"/>
  <c r="G24" i="5"/>
  <c r="G25" i="5"/>
  <c r="G26" i="5"/>
  <c r="G27" i="5"/>
  <c r="G28" i="5"/>
  <c r="G29" i="5"/>
  <c r="G30" i="5"/>
  <c r="G31" i="5"/>
  <c r="G18" i="5"/>
  <c r="G19" i="5"/>
  <c r="G20" i="5"/>
  <c r="G17" i="5"/>
  <c r="F16" i="5"/>
  <c r="G16" i="5" s="1"/>
  <c r="G59" i="5"/>
  <c r="F63" i="5"/>
  <c r="G58" i="5"/>
  <c r="G57" i="5"/>
  <c r="G56" i="5"/>
  <c r="G55" i="5"/>
  <c r="E51" i="5"/>
  <c r="G51" i="5" s="1"/>
  <c r="G41" i="5"/>
  <c r="G40" i="5"/>
  <c r="E63" i="5" l="1"/>
  <c r="G63" i="5"/>
</calcChain>
</file>

<file path=xl/sharedStrings.xml><?xml version="1.0" encoding="utf-8"?>
<sst xmlns="http://schemas.openxmlformats.org/spreadsheetml/2006/main" count="232" uniqueCount="191">
  <si>
    <t>Данные сметного расчета (сметы)</t>
  </si>
  <si>
    <t>Ед. изм.</t>
  </si>
  <si>
    <t>наименование</t>
  </si>
  <si>
    <t xml:space="preserve">Дата составления ____ ________________ 20___ г. </t>
  </si>
  <si>
    <t xml:space="preserve"> (наименование организации)</t>
  </si>
  <si>
    <t xml:space="preserve">(наименование стройки) </t>
  </si>
  <si>
    <t xml:space="preserve">Заказчик </t>
  </si>
  <si>
    <t xml:space="preserve">Составил </t>
  </si>
  <si>
    <t>[должность, подпись (инициалы, фамилия)]</t>
  </si>
  <si>
    <t xml:space="preserve">Проверил </t>
  </si>
  <si>
    <t xml:space="preserve">[должность, подпись (инициалы, фамилия)] </t>
  </si>
  <si>
    <t>12</t>
  </si>
  <si>
    <t>№ пп</t>
  </si>
  <si>
    <t>Наименование работ</t>
  </si>
  <si>
    <t>Кол-во (объем работ)</t>
  </si>
  <si>
    <t>(Рекомендуемый образец)</t>
  </si>
  <si>
    <t>N п/п</t>
  </si>
  <si>
    <t>Сметная стоимость, тыс. руб.</t>
  </si>
  <si>
    <t>Разница в сметной стоимости, тыс. руб.</t>
  </si>
  <si>
    <t>Обоснование изменений сметной стоимости</t>
  </si>
  <si>
    <t>шифр</t>
  </si>
  <si>
    <t>подлежащая включению</t>
  </si>
  <si>
    <t>подлежащая исключению</t>
  </si>
  <si>
    <t>Глава 1. Подготовка территории строительства</t>
  </si>
  <si>
    <t>1</t>
  </si>
  <si>
    <t>Исключен, в связи с корректировкой ПД</t>
  </si>
  <si>
    <t>2</t>
  </si>
  <si>
    <t>Затраты на согласование с МКУ "ГЦГиА"</t>
  </si>
  <si>
    <t>3</t>
  </si>
  <si>
    <t>4</t>
  </si>
  <si>
    <t>Счет № 06 от 29.01.2019 г.</t>
  </si>
  <si>
    <t>Затраты на подготовку схем расположения земельных участков на КТП (НДС не облагается)</t>
  </si>
  <si>
    <t>5</t>
  </si>
  <si>
    <t>Счет № 5 от 31.01.2019 г.</t>
  </si>
  <si>
    <t>Затраты на согласование с ООО "ЦВД Волга" (НДС не облагается)</t>
  </si>
  <si>
    <t>6</t>
  </si>
  <si>
    <t>Счет № 16 от 14.01.2019 г.</t>
  </si>
  <si>
    <t>7</t>
  </si>
  <si>
    <t>Счет № 2 от 11.01.2019 г.</t>
  </si>
  <si>
    <t>8</t>
  </si>
  <si>
    <t>Счет № 136 от 21.02.2019 г.</t>
  </si>
  <si>
    <t>9</t>
  </si>
  <si>
    <t>11</t>
  </si>
  <si>
    <t>Счет № 003 от 09.01.2019 г.</t>
  </si>
  <si>
    <t>Счет № 4 от 22.01.2019 г.</t>
  </si>
  <si>
    <t>Затраты на согласование с ООО "Теплосети"</t>
  </si>
  <si>
    <t>13</t>
  </si>
  <si>
    <t>Счет № 5 от 22.01.2019 г.</t>
  </si>
  <si>
    <t>14</t>
  </si>
  <si>
    <t>Счет № 352001010766 от 09.01.2019 г.</t>
  </si>
  <si>
    <t>15</t>
  </si>
  <si>
    <t>Счет № 47 от 07.05.2019 г.</t>
  </si>
  <si>
    <t>Затраты на согласование с ООО "ДКЛ" (заключение о карстоопасности участка строительства)</t>
  </si>
  <si>
    <t>18</t>
  </si>
  <si>
    <t>Счет № 23 от 17.05.2019 г.</t>
  </si>
  <si>
    <t>19</t>
  </si>
  <si>
    <t>Расчет компенсационной стоимости при уничтожении (вырубке, сносе) и (или) повреждении зеленых насаждений (деревьев) и компенсационного озеленения</t>
  </si>
  <si>
    <t>1/20</t>
  </si>
  <si>
    <t>Изменение стоимости в связи с корректировкой ПД</t>
  </si>
  <si>
    <t>Смета 7</t>
  </si>
  <si>
    <t>Ландшафтная таксация насаждений</t>
  </si>
  <si>
    <t>Добавлен сметный расчет в связи с корректировкой ПД</t>
  </si>
  <si>
    <t>22</t>
  </si>
  <si>
    <t>Смета 13</t>
  </si>
  <si>
    <t>Актулизация ландшафтной таксации насаждений</t>
  </si>
  <si>
    <t>01-01-01</t>
  </si>
  <si>
    <t>Предпроектные проработки. Подготовительные работы.</t>
  </si>
  <si>
    <t>24</t>
  </si>
  <si>
    <t>01-01-02</t>
  </si>
  <si>
    <t>Организация и безопасность движения</t>
  </si>
  <si>
    <t>Глава 2. Основные объекты строительства</t>
  </si>
  <si>
    <t>Корректировка сметных расчетов в связи с корректировкой ПД</t>
  </si>
  <si>
    <t>26</t>
  </si>
  <si>
    <t>27</t>
  </si>
  <si>
    <t>28</t>
  </si>
  <si>
    <t>Глава 8. Временные здания и сооружения</t>
  </si>
  <si>
    <t>32</t>
  </si>
  <si>
    <t>ГСН-81-05-01-2001 п.4.5/Приказ от 19.06.2020 № 332/пр прил.1 п.41</t>
  </si>
  <si>
    <t>13/22</t>
  </si>
  <si>
    <t>Изменение стоимости временных ЗиС в связи с изменением сметной стоимости и изменение приказа ВЗиС</t>
  </si>
  <si>
    <t>Глава 9. Прочие работы и затраты</t>
  </si>
  <si>
    <t>33</t>
  </si>
  <si>
    <t>Размещение отходов на полигоне ТБО</t>
  </si>
  <si>
    <t>14/23</t>
  </si>
  <si>
    <t>34</t>
  </si>
  <si>
    <t>ГСН-81-05-02-2007 п.13.1/Приказ от 25.05.2021 № 325/пр прил.1 п.76</t>
  </si>
  <si>
    <t>Производство работ в зимнее время, водоснабжение и газопроводы в мягких грунтах (с земляными работами) - 3,3%</t>
  </si>
  <si>
    <t>15/24</t>
  </si>
  <si>
    <t>Изменение стоимости зимнего удорожания в связи с изменением сметной стоимости и изменение приказа</t>
  </si>
  <si>
    <t>35</t>
  </si>
  <si>
    <t>Глава 10. Содержание службы заказчика. Строительный контроль</t>
  </si>
  <si>
    <t>36</t>
  </si>
  <si>
    <t>Содержание дирекции (технического надзора) строящегося предприятия 1,1%</t>
  </si>
  <si>
    <t>17/25</t>
  </si>
  <si>
    <t>Изменение стоимости содержания службы заказчика-застройщика в связи с изменением сметной стоимости</t>
  </si>
  <si>
    <t>Глава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</si>
  <si>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37</t>
  </si>
  <si>
    <t>Расчет/Смета 1.1, Смета 1.2</t>
  </si>
  <si>
    <t>Разработка проектной и рабочей документации</t>
  </si>
  <si>
    <t>19,20/26</t>
  </si>
  <si>
    <t>38</t>
  </si>
  <si>
    <t>Инженерно-геологические изыскания</t>
  </si>
  <si>
    <t>29/27</t>
  </si>
  <si>
    <t>39</t>
  </si>
  <si>
    <t>Инженерно-геодезические изыскания</t>
  </si>
  <si>
    <t>28/28</t>
  </si>
  <si>
    <t>40</t>
  </si>
  <si>
    <t>Расчет/Смета 4</t>
  </si>
  <si>
    <t>Инженерно-экологические изыскания</t>
  </si>
  <si>
    <t>30/29</t>
  </si>
  <si>
    <t>41</t>
  </si>
  <si>
    <t>Расчет/Смета 5</t>
  </si>
  <si>
    <t>Инженерно-гидрометеорологические  изыскания</t>
  </si>
  <si>
    <t>31/30</t>
  </si>
  <si>
    <t>42</t>
  </si>
  <si>
    <t>Государственная экспертиза проектной документации и результатов инженерных изысканий</t>
  </si>
  <si>
    <t>21/31</t>
  </si>
  <si>
    <t>43</t>
  </si>
  <si>
    <t>Средства на оплату экспертизы достоверности определения сметной стоимости</t>
  </si>
  <si>
    <t>22/32</t>
  </si>
  <si>
    <t>44</t>
  </si>
  <si>
    <t>Повторная государственная экспертиза одновременно проектной документации, включая проверку достоверности определения сметной стоимости, и результатов инженерных изысканий</t>
  </si>
  <si>
    <t>23/33</t>
  </si>
  <si>
    <t>45</t>
  </si>
  <si>
    <t>МДС 81-35.2004 п.4.91/Приказ от 4.08.2020 № 421/пр п.173</t>
  </si>
  <si>
    <t>Авторский надзор - 0,2%</t>
  </si>
  <si>
    <t>18/34</t>
  </si>
  <si>
    <t>Изменение стоимости авторского надзора в связи с изменением сметной стоимости и изменение приказа</t>
  </si>
  <si>
    <t>46</t>
  </si>
  <si>
    <t>Повторная государственная экспертиза проектной документации (включая сметную документацию) и результатов инженерных изысканий</t>
  </si>
  <si>
    <t>47</t>
  </si>
  <si>
    <t>МДС 81-35.2004 п.4.96/Приказ 421/пр от 04.08.2020 п.179</t>
  </si>
  <si>
    <t>Непредвиденные затраты - 2%/ -3%</t>
  </si>
  <si>
    <t>37/35</t>
  </si>
  <si>
    <t>Откорректированы в связи с изменением сметной стоимости и приказа.</t>
  </si>
  <si>
    <t>Федеральный закон от 03.08.2018 N 303-ФЗ (ред. от 30.10.2018)</t>
  </si>
  <si>
    <t>НДС - 20% (не облагается п.1, 2, 3, 27-35 в новом расчете)</t>
  </si>
  <si>
    <t>38/36</t>
  </si>
  <si>
    <t>Сумма НДС изменилась в связи с изменением сметной стоимости</t>
  </si>
  <si>
    <t>ИТОГО с НДС</t>
  </si>
  <si>
    <t>Расчет МКУ "__" от 08.06.2020 г.</t>
  </si>
  <si>
    <r>
      <t xml:space="preserve"> </t>
    </r>
    <r>
      <rPr>
        <b/>
        <sz val="11"/>
        <rFont val="Times New Roman"/>
        <family val="1"/>
        <charset val="204"/>
      </rPr>
      <t>СОПОСТАВИТЕЛЬНАЯ ВЕДОМОСТЬ ИЗМЕНЕНИЯ СМЕТНОЙ СТОИМОСТИ</t>
    </r>
    <r>
      <rPr>
        <b/>
        <sz val="11"/>
        <color rgb="FFFF0000"/>
        <rFont val="Times New Roman"/>
        <family val="1"/>
        <charset val="204"/>
      </rPr>
      <t xml:space="preserve">
</t>
    </r>
  </si>
  <si>
    <t>Договор № __ от 04.07.2018 г. с ООО "__"/Смета 3</t>
  </si>
  <si>
    <t>Договор № _ от 04.07.2018 г. с ООО "__"/Смета 2</t>
  </si>
  <si>
    <t>Договор № _ от 12.04.2019 г. с АУ</t>
  </si>
  <si>
    <t>Договор № __ от 19.04.2020 г. с АУ</t>
  </si>
  <si>
    <t>Договор № __ от 19.04.2019 г. с АУ __</t>
  </si>
  <si>
    <t>п. 15 Постановления Правительства РФ от 21.06.2010 № 468</t>
  </si>
  <si>
    <t>Договор № __ от 19.04.2021 г. с АУ</t>
  </si>
  <si>
    <t>Затраты на согласование с ФГБУ "___-" (расчет фоновых концентраций в атмосферном воздухе)</t>
  </si>
  <si>
    <t>Затраты на согласование с ФГБУ "_" (расчет фоновых концентраций в почве)</t>
  </si>
  <si>
    <t>Затраты на согласование с ПАО "Газпром газораспределение _" (контроль земляных работ)</t>
  </si>
  <si>
    <t>Затраты на согласование с АО "__"</t>
  </si>
  <si>
    <t>Затраты на согласование с ПАО "МРСК ЦП" - филиал "_" ПАО "МРСК ЦП"</t>
  </si>
  <si>
    <t>Затраты на согласование с МКУ"Управление инженерной защиты территори_а" (НДС не облагается)</t>
  </si>
  <si>
    <t>Затраты на согласование производства земляных работ с ПАО "_ д"</t>
  </si>
  <si>
    <t>Затраты на согласование с  филиалом ПАО "Ростелеком"</t>
  </si>
  <si>
    <t>20</t>
  </si>
  <si>
    <t>21</t>
  </si>
  <si>
    <t>ЛСР 02-01-01</t>
  </si>
  <si>
    <t>Общестроительные работы ниже отм.0.000</t>
  </si>
  <si>
    <t>ЛСР 02-01-02</t>
  </si>
  <si>
    <t>ЛСР 02-01-03</t>
  </si>
  <si>
    <t>ЛСР 02-01-04</t>
  </si>
  <si>
    <t>….</t>
  </si>
  <si>
    <t>ПРИМЕР ЗАПОЛНЕНИЯ</t>
  </si>
  <si>
    <t>№ позиции сметного расчета (сметы) в ССР</t>
  </si>
  <si>
    <t>Данных затрат не учтены ранее</t>
  </si>
  <si>
    <t>Затраты на согласование с ИП __ (подготовка экспертного заключения о состоянии зеленых насаждений) (НДС не облагается)</t>
  </si>
  <si>
    <t>Счет-договор № 521 от 16.01.2019 г.</t>
  </si>
  <si>
    <t>Счет № 15/02 от 26.11.2018 г.</t>
  </si>
  <si>
    <t>Счет № 15/03 от 26.11.2018 г.</t>
  </si>
  <si>
    <t>Акт № 37 от 13.12.2018 г.</t>
  </si>
  <si>
    <t>Акт №12 от 21.03.2018 г.</t>
  </si>
  <si>
    <t>Временные здания и сооружения, - 1,5%</t>
  </si>
  <si>
    <t>ЛРС 09-01-01</t>
  </si>
  <si>
    <t>Раздел/Альбом</t>
  </si>
  <si>
    <t>1.1</t>
  </si>
  <si>
    <t>1.2</t>
  </si>
  <si>
    <t>ШТ</t>
  </si>
  <si>
    <t>Инженерные изыскания, в т.ч.</t>
  </si>
  <si>
    <t>ИГДИ</t>
  </si>
  <si>
    <t>ИГИ</t>
  </si>
  <si>
    <t>Га</t>
  </si>
  <si>
    <t>инженерно-геологические (глубиной 6м)</t>
  </si>
  <si>
    <t xml:space="preserve">инжнерно-геодезические </t>
  </si>
  <si>
    <t>к Техническому заданию на выполнение изысканий и разработка ПД по объекту «Водоснабжение технической водой производственных цехов ПГП и ГКЛ для нужд ООО «ВОЛМА-Абсалямово», расположенному по адресу: 
Республика Татарстан, Ютазинский район, село Абсалямово, ул. Советская, дом 121</t>
  </si>
  <si>
    <t>Стоимость проектирования в соответствии с необходимыми разделами проекта, 
в руб. с НДС/без НДС</t>
  </si>
  <si>
    <t>заполнить</t>
  </si>
  <si>
    <t>Приложение №2</t>
  </si>
  <si>
    <t>Ведомость объемов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</si>
</sst>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4" fontId="11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top"/>
    </xf>
    <xf numFmtId="49" fontId="11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0" fontId="15" fillId="0" borderId="3" xfId="0" applyFont="1" applyBorder="1"/>
    <xf numFmtId="0" fontId="3" fillId="0" borderId="3" xfId="0" applyFont="1" applyBorder="1"/>
    <xf numFmtId="49" fontId="1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8" fillId="0" borderId="3" xfId="1" applyFont="1" applyBorder="1" applyAlignment="1">
      <alignment horizontal="center" vertical="top" wrapText="1"/>
    </xf>
    <xf numFmtId="0" fontId="0" fillId="0" borderId="3" xfId="0" applyBorder="1"/>
    <xf numFmtId="0" fontId="1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</cellXfs>
  <cellStyles count="2">
    <cellStyle name="Обычный" xfId="0" builtinId="0"/>
    <cellStyle name="Обычный 2" xfId="1" xr:uid="{75E0F4B2-1BA2-4725-8E11-62F606C292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/>
  </sheetViews>
  <sheetFormatPr defaultRowHeight="15" x14ac:dyDescent="0.25"/>
  <cols>
    <col min="1" max="1" width="11.42578125" customWidth="1"/>
    <col min="2" max="2" width="70.7109375" customWidth="1"/>
    <col min="3" max="3" width="8" bestFit="1" customWidth="1"/>
    <col min="4" max="4" width="6.5703125" customWidth="1"/>
    <col min="5" max="5" width="11.140625" customWidth="1"/>
    <col min="6" max="6" width="32.85546875" bestFit="1" customWidth="1"/>
  </cols>
  <sheetData>
    <row r="1" spans="1:7" x14ac:dyDescent="0.25">
      <c r="E1" s="77" t="s">
        <v>189</v>
      </c>
      <c r="F1" s="72"/>
    </row>
    <row r="2" spans="1:7" ht="45" customHeight="1" x14ac:dyDescent="0.25">
      <c r="B2" s="73" t="s">
        <v>186</v>
      </c>
      <c r="C2" s="73"/>
      <c r="D2" s="73"/>
      <c r="E2" s="73"/>
      <c r="F2" s="73"/>
    </row>
    <row r="3" spans="1:7" x14ac:dyDescent="0.25">
      <c r="B3" s="78"/>
      <c r="C3" s="78"/>
      <c r="D3" s="78"/>
      <c r="E3" s="78"/>
      <c r="F3" s="78"/>
    </row>
    <row r="4" spans="1:7" x14ac:dyDescent="0.25">
      <c r="B4" s="78"/>
      <c r="C4" s="78"/>
      <c r="D4" s="78"/>
      <c r="E4" s="78"/>
      <c r="F4" s="78"/>
    </row>
    <row r="5" spans="1:7" ht="22.5" x14ac:dyDescent="0.3">
      <c r="A5" s="53" t="s">
        <v>190</v>
      </c>
      <c r="B5" s="53"/>
      <c r="C5" s="53"/>
      <c r="D5" s="53"/>
      <c r="E5" s="53"/>
      <c r="F5" s="41"/>
      <c r="G5" s="41"/>
    </row>
    <row r="6" spans="1:7" ht="10.15" customHeight="1" x14ac:dyDescent="0.3">
      <c r="A6" s="42"/>
      <c r="B6" s="42"/>
      <c r="C6" s="42"/>
      <c r="D6" s="42"/>
      <c r="E6" s="42"/>
      <c r="F6" s="41"/>
      <c r="G6" s="41"/>
    </row>
    <row r="7" spans="1:7" ht="65.45" customHeight="1" x14ac:dyDescent="0.25">
      <c r="A7" s="44" t="s">
        <v>12</v>
      </c>
      <c r="B7" s="45" t="s">
        <v>13</v>
      </c>
      <c r="C7" s="45" t="s">
        <v>176</v>
      </c>
      <c r="D7" s="45" t="s">
        <v>1</v>
      </c>
      <c r="E7" s="45" t="s">
        <v>14</v>
      </c>
      <c r="F7" s="74" t="s">
        <v>187</v>
      </c>
    </row>
    <row r="8" spans="1:7" s="4" customFormat="1" ht="18.75" x14ac:dyDescent="0.3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</row>
    <row r="9" spans="1:7" ht="24" customHeight="1" x14ac:dyDescent="0.3">
      <c r="A9" s="47">
        <v>1</v>
      </c>
      <c r="B9" s="48" t="s">
        <v>180</v>
      </c>
      <c r="C9" s="49"/>
      <c r="D9" s="49"/>
      <c r="E9" s="49"/>
      <c r="F9" s="75"/>
    </row>
    <row r="10" spans="1:7" ht="24" customHeight="1" x14ac:dyDescent="0.25">
      <c r="A10" s="50" t="s">
        <v>177</v>
      </c>
      <c r="B10" s="51" t="s">
        <v>185</v>
      </c>
      <c r="C10" s="52" t="s">
        <v>181</v>
      </c>
      <c r="D10" s="52" t="s">
        <v>183</v>
      </c>
      <c r="E10" s="52">
        <v>5.7</v>
      </c>
      <c r="F10" s="76" t="s">
        <v>188</v>
      </c>
    </row>
    <row r="11" spans="1:7" ht="24" customHeight="1" x14ac:dyDescent="0.25">
      <c r="A11" s="50" t="s">
        <v>178</v>
      </c>
      <c r="B11" s="51" t="s">
        <v>184</v>
      </c>
      <c r="C11" s="52" t="s">
        <v>182</v>
      </c>
      <c r="D11" s="52" t="s">
        <v>179</v>
      </c>
      <c r="E11" s="52">
        <v>6</v>
      </c>
      <c r="F11" s="76" t="s">
        <v>188</v>
      </c>
    </row>
    <row r="12" spans="1:7" ht="18.75" x14ac:dyDescent="0.3">
      <c r="A12" s="43"/>
      <c r="B12" s="43"/>
      <c r="C12" s="43"/>
      <c r="D12" s="43"/>
      <c r="E12" s="43"/>
    </row>
    <row r="16" spans="1:7" ht="13.9" customHeight="1" x14ac:dyDescent="0.25"/>
  </sheetData>
  <mergeCells count="3">
    <mergeCell ref="E1:F1"/>
    <mergeCell ref="B2:F2"/>
    <mergeCell ref="A5:E5"/>
  </mergeCells>
  <pageMargins left="0.78740157480314965" right="0.19685039370078741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opLeftCell="A46" workbookViewId="0">
      <selection activeCell="D80" sqref="D80"/>
    </sheetView>
  </sheetViews>
  <sheetFormatPr defaultColWidth="8.85546875" defaultRowHeight="15" x14ac:dyDescent="0.25"/>
  <cols>
    <col min="1" max="1" width="4.28515625" style="2" customWidth="1"/>
    <col min="2" max="2" width="16" style="2" customWidth="1"/>
    <col min="3" max="3" width="42" style="2" customWidth="1"/>
    <col min="4" max="4" width="13.7109375" style="2" customWidth="1"/>
    <col min="5" max="5" width="12.7109375" style="2" customWidth="1"/>
    <col min="6" max="7" width="13.28515625" style="2" customWidth="1"/>
    <col min="8" max="8" width="33.7109375" style="2" customWidth="1"/>
    <col min="9" max="16384" width="8.85546875" style="2"/>
  </cols>
  <sheetData>
    <row r="1" spans="1:8" x14ac:dyDescent="0.25">
      <c r="D1" s="54" t="s">
        <v>15</v>
      </c>
      <c r="E1" s="54"/>
      <c r="F1" s="54"/>
      <c r="G1" s="54"/>
      <c r="H1" s="54"/>
    </row>
    <row r="2" spans="1:8" x14ac:dyDescent="0.25">
      <c r="A2" s="60" t="s">
        <v>165</v>
      </c>
      <c r="B2" s="60"/>
      <c r="C2" s="60"/>
      <c r="D2" s="60"/>
      <c r="E2" s="60"/>
      <c r="F2" s="60"/>
      <c r="G2" s="60"/>
      <c r="H2" s="60"/>
    </row>
    <row r="3" spans="1:8" ht="14.45" customHeight="1" x14ac:dyDescent="0.25">
      <c r="A3" s="59" t="s">
        <v>141</v>
      </c>
      <c r="B3" s="59"/>
      <c r="C3" s="59"/>
      <c r="D3" s="59"/>
      <c r="E3" s="59"/>
      <c r="F3" s="59"/>
      <c r="G3" s="59"/>
      <c r="H3" s="59"/>
    </row>
    <row r="4" spans="1:8" ht="23.45" customHeight="1" x14ac:dyDescent="0.25">
      <c r="A4" s="56" t="s">
        <v>6</v>
      </c>
      <c r="B4" s="56"/>
      <c r="C4" s="17"/>
      <c r="D4" s="17"/>
      <c r="E4" s="17"/>
      <c r="F4" s="17"/>
      <c r="G4" s="17"/>
      <c r="H4" s="17"/>
    </row>
    <row r="5" spans="1:8" ht="10.15" customHeight="1" x14ac:dyDescent="0.25">
      <c r="B5" s="57" t="s">
        <v>4</v>
      </c>
      <c r="C5" s="57"/>
      <c r="D5" s="57"/>
      <c r="E5" s="57"/>
      <c r="F5" s="57"/>
      <c r="G5" s="57"/>
      <c r="H5" s="57"/>
    </row>
    <row r="6" spans="1:8" ht="7.9" customHeight="1" x14ac:dyDescent="0.25"/>
    <row r="7" spans="1:8" x14ac:dyDescent="0.25">
      <c r="A7" s="18"/>
      <c r="B7" s="18"/>
      <c r="C7" s="18"/>
      <c r="D7" s="18"/>
      <c r="E7" s="18"/>
      <c r="F7" s="18"/>
      <c r="G7" s="18"/>
      <c r="H7" s="18"/>
    </row>
    <row r="8" spans="1:8" x14ac:dyDescent="0.25">
      <c r="B8" s="58" t="s">
        <v>5</v>
      </c>
      <c r="C8" s="58"/>
      <c r="D8" s="58"/>
      <c r="E8" s="58"/>
      <c r="F8" s="58"/>
      <c r="G8" s="58"/>
      <c r="H8" s="58"/>
    </row>
    <row r="9" spans="1:8" ht="9.6" customHeight="1" x14ac:dyDescent="0.25"/>
    <row r="10" spans="1:8" x14ac:dyDescent="0.25">
      <c r="A10" s="2" t="s">
        <v>3</v>
      </c>
    </row>
    <row r="12" spans="1:8" ht="21" customHeight="1" x14ac:dyDescent="0.25">
      <c r="A12" s="55" t="s">
        <v>16</v>
      </c>
      <c r="B12" s="55" t="s">
        <v>0</v>
      </c>
      <c r="C12" s="55"/>
      <c r="D12" s="55"/>
      <c r="E12" s="55" t="s">
        <v>17</v>
      </c>
      <c r="F12" s="55"/>
      <c r="G12" s="55" t="s">
        <v>18</v>
      </c>
      <c r="H12" s="55" t="s">
        <v>19</v>
      </c>
    </row>
    <row r="13" spans="1:8" ht="59.45" customHeight="1" x14ac:dyDescent="0.25">
      <c r="A13" s="55"/>
      <c r="B13" s="3" t="s">
        <v>20</v>
      </c>
      <c r="C13" s="3" t="s">
        <v>2</v>
      </c>
      <c r="D13" s="3" t="s">
        <v>166</v>
      </c>
      <c r="E13" s="3" t="s">
        <v>21</v>
      </c>
      <c r="F13" s="3" t="s">
        <v>22</v>
      </c>
      <c r="G13" s="55"/>
      <c r="H13" s="55"/>
    </row>
    <row r="14" spans="1:8" x14ac:dyDescent="0.25">
      <c r="A14" s="39">
        <v>1</v>
      </c>
      <c r="B14" s="39">
        <v>2</v>
      </c>
      <c r="C14" s="39">
        <v>3</v>
      </c>
      <c r="D14" s="39">
        <v>4</v>
      </c>
      <c r="E14" s="39">
        <v>5</v>
      </c>
      <c r="F14" s="39">
        <v>6</v>
      </c>
      <c r="G14" s="39">
        <v>7</v>
      </c>
      <c r="H14" s="39">
        <v>8</v>
      </c>
    </row>
    <row r="15" spans="1:8" s="19" customFormat="1" ht="12.75" x14ac:dyDescent="0.2">
      <c r="A15" s="62" t="s">
        <v>23</v>
      </c>
      <c r="B15" s="63"/>
      <c r="C15" s="63"/>
      <c r="D15" s="63"/>
      <c r="E15" s="63"/>
      <c r="F15" s="63"/>
      <c r="G15" s="63"/>
      <c r="H15" s="64"/>
    </row>
    <row r="16" spans="1:8" s="19" customFormat="1" ht="28.9" customHeight="1" x14ac:dyDescent="0.2">
      <c r="A16" s="20">
        <v>1</v>
      </c>
      <c r="B16" s="21" t="s">
        <v>171</v>
      </c>
      <c r="C16" s="22" t="s">
        <v>150</v>
      </c>
      <c r="D16" s="23" t="s">
        <v>24</v>
      </c>
      <c r="E16" s="24"/>
      <c r="F16" s="24">
        <f>-12.67</f>
        <v>-12.67</v>
      </c>
      <c r="G16" s="5">
        <f>F16+E16</f>
        <v>-12.67</v>
      </c>
      <c r="H16" s="25" t="s">
        <v>25</v>
      </c>
    </row>
    <row r="17" spans="1:8" s="19" customFormat="1" ht="31.15" customHeight="1" x14ac:dyDescent="0.2">
      <c r="A17" s="20">
        <v>2</v>
      </c>
      <c r="B17" s="21" t="s">
        <v>170</v>
      </c>
      <c r="C17" s="22" t="s">
        <v>149</v>
      </c>
      <c r="D17" s="23" t="s">
        <v>26</v>
      </c>
      <c r="E17" s="24"/>
      <c r="F17" s="24">
        <v>-24.98</v>
      </c>
      <c r="G17" s="5">
        <f>F17+E17</f>
        <v>-24.98</v>
      </c>
      <c r="H17" s="25" t="s">
        <v>25</v>
      </c>
    </row>
    <row r="18" spans="1:8" s="19" customFormat="1" ht="25.5" x14ac:dyDescent="0.2">
      <c r="A18" s="20">
        <v>3</v>
      </c>
      <c r="B18" s="21" t="s">
        <v>172</v>
      </c>
      <c r="C18" s="22" t="s">
        <v>27</v>
      </c>
      <c r="D18" s="23" t="s">
        <v>28</v>
      </c>
      <c r="E18" s="24"/>
      <c r="F18" s="24">
        <v>-4.92</v>
      </c>
      <c r="G18" s="5">
        <f t="shared" ref="G18:G31" si="0">F18+E18</f>
        <v>-4.92</v>
      </c>
      <c r="H18" s="25" t="s">
        <v>25</v>
      </c>
    </row>
    <row r="19" spans="1:8" s="19" customFormat="1" ht="25.5" x14ac:dyDescent="0.2">
      <c r="A19" s="20">
        <v>4</v>
      </c>
      <c r="B19" s="21" t="s">
        <v>173</v>
      </c>
      <c r="C19" s="22" t="s">
        <v>27</v>
      </c>
      <c r="D19" s="23" t="s">
        <v>29</v>
      </c>
      <c r="E19" s="24"/>
      <c r="F19" s="24">
        <v>-2.89</v>
      </c>
      <c r="G19" s="5">
        <f t="shared" si="0"/>
        <v>-2.89</v>
      </c>
      <c r="H19" s="25" t="s">
        <v>25</v>
      </c>
    </row>
    <row r="20" spans="1:8" s="19" customFormat="1" ht="25.5" x14ac:dyDescent="0.2">
      <c r="A20" s="20">
        <v>5</v>
      </c>
      <c r="B20" s="21" t="s">
        <v>30</v>
      </c>
      <c r="C20" s="22" t="s">
        <v>31</v>
      </c>
      <c r="D20" s="23" t="s">
        <v>32</v>
      </c>
      <c r="E20" s="24"/>
      <c r="F20" s="24">
        <v>-59.7</v>
      </c>
      <c r="G20" s="5">
        <f t="shared" si="0"/>
        <v>-59.7</v>
      </c>
      <c r="H20" s="25" t="s">
        <v>25</v>
      </c>
    </row>
    <row r="21" spans="1:8" s="19" customFormat="1" ht="30" customHeight="1" x14ac:dyDescent="0.2">
      <c r="A21" s="20">
        <v>6</v>
      </c>
      <c r="B21" s="21" t="s">
        <v>33</v>
      </c>
      <c r="C21" s="22" t="s">
        <v>34</v>
      </c>
      <c r="D21" s="23" t="s">
        <v>35</v>
      </c>
      <c r="E21" s="24"/>
      <c r="F21" s="24">
        <v>-59.5</v>
      </c>
      <c r="G21" s="5">
        <f t="shared" si="0"/>
        <v>-59.5</v>
      </c>
      <c r="H21" s="25" t="s">
        <v>25</v>
      </c>
    </row>
    <row r="22" spans="1:8" s="19" customFormat="1" ht="31.9" customHeight="1" x14ac:dyDescent="0.2">
      <c r="A22" s="20">
        <v>7</v>
      </c>
      <c r="B22" s="21" t="s">
        <v>36</v>
      </c>
      <c r="C22" s="22" t="s">
        <v>155</v>
      </c>
      <c r="D22" s="23" t="s">
        <v>37</v>
      </c>
      <c r="E22" s="24"/>
      <c r="F22" s="24">
        <v>-1.62</v>
      </c>
      <c r="G22" s="5">
        <f t="shared" si="0"/>
        <v>-1.62</v>
      </c>
      <c r="H22" s="25" t="s">
        <v>25</v>
      </c>
    </row>
    <row r="23" spans="1:8" s="19" customFormat="1" ht="31.15" customHeight="1" x14ac:dyDescent="0.2">
      <c r="A23" s="20">
        <v>8</v>
      </c>
      <c r="B23" s="21" t="s">
        <v>38</v>
      </c>
      <c r="C23" s="22" t="s">
        <v>151</v>
      </c>
      <c r="D23" s="23" t="s">
        <v>39</v>
      </c>
      <c r="E23" s="24"/>
      <c r="F23" s="24">
        <v>-3.04</v>
      </c>
      <c r="G23" s="5">
        <f t="shared" si="0"/>
        <v>-3.04</v>
      </c>
      <c r="H23" s="25" t="s">
        <v>25</v>
      </c>
    </row>
    <row r="24" spans="1:8" s="19" customFormat="1" ht="34.15" customHeight="1" x14ac:dyDescent="0.2">
      <c r="A24" s="20">
        <v>9</v>
      </c>
      <c r="B24" s="21" t="s">
        <v>40</v>
      </c>
      <c r="C24" s="22" t="s">
        <v>152</v>
      </c>
      <c r="D24" s="23" t="s">
        <v>41</v>
      </c>
      <c r="E24" s="24"/>
      <c r="F24" s="24">
        <v>-8.8800000000000008</v>
      </c>
      <c r="G24" s="5">
        <f t="shared" si="0"/>
        <v>-8.8800000000000008</v>
      </c>
      <c r="H24" s="25" t="s">
        <v>25</v>
      </c>
    </row>
    <row r="25" spans="1:8" s="19" customFormat="1" ht="40.15" customHeight="1" x14ac:dyDescent="0.2">
      <c r="A25" s="20">
        <v>10</v>
      </c>
      <c r="B25" s="21" t="s">
        <v>169</v>
      </c>
      <c r="C25" s="22" t="s">
        <v>153</v>
      </c>
      <c r="D25" s="23" t="s">
        <v>42</v>
      </c>
      <c r="E25" s="24"/>
      <c r="F25" s="24">
        <v>-11.27</v>
      </c>
      <c r="G25" s="5">
        <f t="shared" si="0"/>
        <v>-11.27</v>
      </c>
      <c r="H25" s="25" t="s">
        <v>25</v>
      </c>
    </row>
    <row r="26" spans="1:8" s="19" customFormat="1" ht="42.6" customHeight="1" x14ac:dyDescent="0.2">
      <c r="A26" s="20">
        <v>11</v>
      </c>
      <c r="B26" s="21" t="s">
        <v>43</v>
      </c>
      <c r="C26" s="22" t="s">
        <v>154</v>
      </c>
      <c r="D26" s="23" t="s">
        <v>11</v>
      </c>
      <c r="E26" s="24"/>
      <c r="F26" s="24">
        <v>-3.62</v>
      </c>
      <c r="G26" s="5">
        <f t="shared" si="0"/>
        <v>-3.62</v>
      </c>
      <c r="H26" s="25" t="s">
        <v>25</v>
      </c>
    </row>
    <row r="27" spans="1:8" s="19" customFormat="1" ht="28.9" customHeight="1" x14ac:dyDescent="0.2">
      <c r="A27" s="20">
        <v>12</v>
      </c>
      <c r="B27" s="21" t="s">
        <v>44</v>
      </c>
      <c r="C27" s="22" t="s">
        <v>45</v>
      </c>
      <c r="D27" s="23" t="s">
        <v>46</v>
      </c>
      <c r="E27" s="24"/>
      <c r="F27" s="24">
        <v>-7.19</v>
      </c>
      <c r="G27" s="5">
        <f t="shared" si="0"/>
        <v>-7.19</v>
      </c>
      <c r="H27" s="25" t="s">
        <v>25</v>
      </c>
    </row>
    <row r="28" spans="1:8" s="19" customFormat="1" ht="28.9" customHeight="1" x14ac:dyDescent="0.2">
      <c r="A28" s="20">
        <v>13</v>
      </c>
      <c r="B28" s="21" t="s">
        <v>47</v>
      </c>
      <c r="C28" s="22" t="s">
        <v>45</v>
      </c>
      <c r="D28" s="23" t="s">
        <v>48</v>
      </c>
      <c r="E28" s="24"/>
      <c r="F28" s="24">
        <v>-2.15</v>
      </c>
      <c r="G28" s="5">
        <f t="shared" si="0"/>
        <v>-2.15</v>
      </c>
      <c r="H28" s="25" t="s">
        <v>25</v>
      </c>
    </row>
    <row r="29" spans="1:8" s="19" customFormat="1" ht="38.450000000000003" customHeight="1" x14ac:dyDescent="0.2">
      <c r="A29" s="20">
        <v>14</v>
      </c>
      <c r="B29" s="21" t="s">
        <v>49</v>
      </c>
      <c r="C29" s="22" t="s">
        <v>156</v>
      </c>
      <c r="D29" s="23" t="s">
        <v>50</v>
      </c>
      <c r="E29" s="24"/>
      <c r="F29" s="24">
        <v>-1.2</v>
      </c>
      <c r="G29" s="5">
        <f t="shared" si="0"/>
        <v>-1.2</v>
      </c>
      <c r="H29" s="25" t="s">
        <v>25</v>
      </c>
    </row>
    <row r="30" spans="1:8" s="19" customFormat="1" ht="34.15" customHeight="1" x14ac:dyDescent="0.2">
      <c r="A30" s="20">
        <v>15</v>
      </c>
      <c r="B30" s="21" t="s">
        <v>51</v>
      </c>
      <c r="C30" s="22" t="s">
        <v>52</v>
      </c>
      <c r="D30" s="23" t="s">
        <v>53</v>
      </c>
      <c r="E30" s="24"/>
      <c r="F30" s="24">
        <v>-25</v>
      </c>
      <c r="G30" s="5">
        <f t="shared" si="0"/>
        <v>-25</v>
      </c>
      <c r="H30" s="25" t="s">
        <v>25</v>
      </c>
    </row>
    <row r="31" spans="1:8" s="19" customFormat="1" ht="45" customHeight="1" x14ac:dyDescent="0.2">
      <c r="A31" s="20">
        <v>16</v>
      </c>
      <c r="B31" s="21" t="s">
        <v>54</v>
      </c>
      <c r="C31" s="22" t="s">
        <v>168</v>
      </c>
      <c r="D31" s="23" t="s">
        <v>55</v>
      </c>
      <c r="E31" s="24"/>
      <c r="F31" s="24">
        <v>-31</v>
      </c>
      <c r="G31" s="5">
        <f t="shared" si="0"/>
        <v>-31</v>
      </c>
      <c r="H31" s="25" t="s">
        <v>25</v>
      </c>
    </row>
    <row r="32" spans="1:8" s="19" customFormat="1" ht="58.15" customHeight="1" x14ac:dyDescent="0.2">
      <c r="A32" s="20">
        <v>17</v>
      </c>
      <c r="B32" s="21" t="s">
        <v>140</v>
      </c>
      <c r="C32" s="22" t="s">
        <v>56</v>
      </c>
      <c r="D32" s="23" t="s">
        <v>57</v>
      </c>
      <c r="E32" s="24">
        <v>374.13</v>
      </c>
      <c r="F32" s="24">
        <v>-126.51</v>
      </c>
      <c r="G32" s="5">
        <f>E32+F32</f>
        <v>247.62</v>
      </c>
      <c r="H32" s="25" t="s">
        <v>58</v>
      </c>
    </row>
    <row r="33" spans="1:8" s="19" customFormat="1" ht="33" customHeight="1" x14ac:dyDescent="0.2">
      <c r="A33" s="20">
        <v>18</v>
      </c>
      <c r="B33" s="26" t="s">
        <v>59</v>
      </c>
      <c r="C33" s="27" t="s">
        <v>60</v>
      </c>
      <c r="D33" s="23" t="s">
        <v>26</v>
      </c>
      <c r="E33" s="24">
        <v>31</v>
      </c>
      <c r="F33" s="28"/>
      <c r="G33" s="5">
        <f t="shared" ref="G33:G36" si="1">E33+F33</f>
        <v>31</v>
      </c>
      <c r="H33" s="6" t="s">
        <v>61</v>
      </c>
    </row>
    <row r="34" spans="1:8" s="19" customFormat="1" ht="33" customHeight="1" x14ac:dyDescent="0.2">
      <c r="A34" s="23" t="s">
        <v>55</v>
      </c>
      <c r="B34" s="26" t="s">
        <v>63</v>
      </c>
      <c r="C34" s="27" t="s">
        <v>64</v>
      </c>
      <c r="D34" s="23" t="s">
        <v>28</v>
      </c>
      <c r="E34" s="24">
        <v>31</v>
      </c>
      <c r="F34" s="28"/>
      <c r="G34" s="5">
        <f t="shared" si="1"/>
        <v>31</v>
      </c>
      <c r="H34" s="6" t="s">
        <v>61</v>
      </c>
    </row>
    <row r="35" spans="1:8" s="19" customFormat="1" ht="39" customHeight="1" x14ac:dyDescent="0.2">
      <c r="A35" s="23" t="s">
        <v>157</v>
      </c>
      <c r="B35" s="26" t="s">
        <v>65</v>
      </c>
      <c r="C35" s="27" t="s">
        <v>66</v>
      </c>
      <c r="D35" s="23" t="s">
        <v>29</v>
      </c>
      <c r="E35" s="24">
        <v>15.1</v>
      </c>
      <c r="F35" s="28"/>
      <c r="G35" s="5">
        <f t="shared" si="1"/>
        <v>15.1</v>
      </c>
      <c r="H35" s="6" t="s">
        <v>61</v>
      </c>
    </row>
    <row r="36" spans="1:8" s="19" customFormat="1" ht="37.15" customHeight="1" x14ac:dyDescent="0.2">
      <c r="A36" s="23" t="s">
        <v>158</v>
      </c>
      <c r="B36" s="26" t="s">
        <v>68</v>
      </c>
      <c r="C36" s="27" t="s">
        <v>69</v>
      </c>
      <c r="D36" s="23" t="s">
        <v>32</v>
      </c>
      <c r="E36" s="24">
        <v>226.8</v>
      </c>
      <c r="F36" s="28"/>
      <c r="G36" s="5">
        <f t="shared" si="1"/>
        <v>226.8</v>
      </c>
      <c r="H36" s="6" t="s">
        <v>61</v>
      </c>
    </row>
    <row r="37" spans="1:8" s="19" customFormat="1" ht="16.5" customHeight="1" x14ac:dyDescent="0.2">
      <c r="A37" s="62" t="s">
        <v>70</v>
      </c>
      <c r="B37" s="63"/>
      <c r="C37" s="63"/>
      <c r="D37" s="63"/>
      <c r="E37" s="63"/>
      <c r="F37" s="63"/>
      <c r="G37" s="63"/>
      <c r="H37" s="64"/>
    </row>
    <row r="38" spans="1:8" s="19" customFormat="1" ht="30.75" customHeight="1" x14ac:dyDescent="0.2">
      <c r="A38" s="23" t="s">
        <v>62</v>
      </c>
      <c r="B38" s="22" t="s">
        <v>159</v>
      </c>
      <c r="C38" s="22" t="s">
        <v>160</v>
      </c>
      <c r="D38" s="23" t="s">
        <v>35</v>
      </c>
      <c r="E38" s="7">
        <v>695.27</v>
      </c>
      <c r="F38" s="8"/>
      <c r="G38" s="5">
        <f>E38-F38</f>
        <v>695.27</v>
      </c>
      <c r="H38" s="6" t="s">
        <v>61</v>
      </c>
    </row>
    <row r="39" spans="1:8" s="29" customFormat="1" ht="33" customHeight="1" x14ac:dyDescent="0.25">
      <c r="A39" s="23" t="s">
        <v>72</v>
      </c>
      <c r="B39" s="22" t="s">
        <v>161</v>
      </c>
      <c r="C39" s="27"/>
      <c r="D39" s="9" t="s">
        <v>37</v>
      </c>
      <c r="E39" s="7"/>
      <c r="F39" s="8"/>
      <c r="G39" s="5"/>
      <c r="H39" s="6" t="s">
        <v>61</v>
      </c>
    </row>
    <row r="40" spans="1:8" s="29" customFormat="1" ht="33" customHeight="1" x14ac:dyDescent="0.25">
      <c r="A40" s="23" t="s">
        <v>73</v>
      </c>
      <c r="B40" s="22" t="s">
        <v>162</v>
      </c>
      <c r="C40" s="27"/>
      <c r="D40" s="9" t="s">
        <v>39</v>
      </c>
      <c r="E40" s="7">
        <v>211.92</v>
      </c>
      <c r="F40" s="8"/>
      <c r="G40" s="5">
        <f t="shared" ref="G40:G41" si="2">E40-F40</f>
        <v>211.92</v>
      </c>
      <c r="H40" s="6" t="s">
        <v>61</v>
      </c>
    </row>
    <row r="41" spans="1:8" s="29" customFormat="1" ht="33" customHeight="1" x14ac:dyDescent="0.25">
      <c r="A41" s="23" t="s">
        <v>74</v>
      </c>
      <c r="B41" s="22" t="s">
        <v>163</v>
      </c>
      <c r="C41" s="27"/>
      <c r="D41" s="9" t="s">
        <v>41</v>
      </c>
      <c r="E41" s="7">
        <v>8156.36</v>
      </c>
      <c r="F41" s="8"/>
      <c r="G41" s="5">
        <f t="shared" si="2"/>
        <v>8156.36</v>
      </c>
      <c r="H41" s="6" t="s">
        <v>61</v>
      </c>
    </row>
    <row r="42" spans="1:8" s="29" customFormat="1" ht="22.15" customHeight="1" x14ac:dyDescent="0.25">
      <c r="A42" s="23" t="s">
        <v>164</v>
      </c>
      <c r="B42" s="27"/>
      <c r="C42" s="27"/>
      <c r="E42" s="7"/>
      <c r="F42" s="8"/>
      <c r="G42" s="5"/>
      <c r="H42" s="6"/>
    </row>
    <row r="43" spans="1:8" s="30" customFormat="1" ht="15" customHeight="1" x14ac:dyDescent="0.25">
      <c r="A43" s="62" t="s">
        <v>75</v>
      </c>
      <c r="B43" s="63"/>
      <c r="C43" s="63"/>
      <c r="D43" s="63"/>
      <c r="E43" s="63"/>
      <c r="F43" s="63"/>
      <c r="G43" s="63"/>
      <c r="H43" s="64"/>
    </row>
    <row r="44" spans="1:8" s="29" customFormat="1" ht="73.150000000000006" customHeight="1" x14ac:dyDescent="0.25">
      <c r="A44" s="23" t="s">
        <v>76</v>
      </c>
      <c r="B44" s="22" t="s">
        <v>77</v>
      </c>
      <c r="C44" s="22" t="s">
        <v>174</v>
      </c>
      <c r="D44" s="10" t="s">
        <v>78</v>
      </c>
      <c r="E44" s="11">
        <v>539.36</v>
      </c>
      <c r="F44" s="12">
        <v>-247</v>
      </c>
      <c r="G44" s="5">
        <f>F44+E44</f>
        <v>292.36</v>
      </c>
      <c r="H44" s="6" t="s">
        <v>79</v>
      </c>
    </row>
    <row r="45" spans="1:8" s="30" customFormat="1" ht="15" customHeight="1" x14ac:dyDescent="0.25">
      <c r="A45" s="62" t="s">
        <v>80</v>
      </c>
      <c r="B45" s="63"/>
      <c r="C45" s="63"/>
      <c r="D45" s="63"/>
      <c r="E45" s="63"/>
      <c r="F45" s="63"/>
      <c r="G45" s="63"/>
      <c r="H45" s="64"/>
    </row>
    <row r="46" spans="1:8" s="29" customFormat="1" ht="30" x14ac:dyDescent="0.25">
      <c r="A46" s="23" t="s">
        <v>81</v>
      </c>
      <c r="B46" s="40" t="s">
        <v>175</v>
      </c>
      <c r="C46" s="13" t="s">
        <v>82</v>
      </c>
      <c r="D46" s="9" t="s">
        <v>83</v>
      </c>
      <c r="E46" s="7">
        <v>45.61</v>
      </c>
      <c r="F46" s="8">
        <v>-3.99</v>
      </c>
      <c r="G46" s="5">
        <f>F46+E46</f>
        <v>41.62</v>
      </c>
      <c r="H46" s="6" t="s">
        <v>71</v>
      </c>
    </row>
    <row r="47" spans="1:8" s="29" customFormat="1" ht="72" customHeight="1" x14ac:dyDescent="0.25">
      <c r="A47" s="23" t="s">
        <v>84</v>
      </c>
      <c r="B47" s="22" t="s">
        <v>85</v>
      </c>
      <c r="C47" s="22" t="s">
        <v>86</v>
      </c>
      <c r="D47" s="10" t="s">
        <v>87</v>
      </c>
      <c r="E47" s="11">
        <v>1204.3900000000001</v>
      </c>
      <c r="F47" s="12">
        <v>-551.55999999999995</v>
      </c>
      <c r="G47" s="5">
        <f t="shared" ref="G47" si="3">F47+E47</f>
        <v>652.83000000000015</v>
      </c>
      <c r="H47" s="6" t="s">
        <v>88</v>
      </c>
    </row>
    <row r="48" spans="1:8" s="30" customFormat="1" ht="15" customHeight="1" x14ac:dyDescent="0.25">
      <c r="A48" s="62" t="s">
        <v>90</v>
      </c>
      <c r="B48" s="63"/>
      <c r="C48" s="63"/>
      <c r="D48" s="63"/>
      <c r="E48" s="63"/>
      <c r="F48" s="63"/>
      <c r="G48" s="63"/>
      <c r="H48" s="64"/>
    </row>
    <row r="49" spans="1:8" s="29" customFormat="1" ht="75.599999999999994" customHeight="1" x14ac:dyDescent="0.25">
      <c r="A49" s="23" t="s">
        <v>89</v>
      </c>
      <c r="B49" s="22" t="s">
        <v>147</v>
      </c>
      <c r="C49" s="22" t="s">
        <v>92</v>
      </c>
      <c r="D49" s="31" t="s">
        <v>93</v>
      </c>
      <c r="E49" s="32">
        <v>414.71</v>
      </c>
      <c r="F49" s="33">
        <v>-194.38</v>
      </c>
      <c r="G49" s="24">
        <f>F49+E49</f>
        <v>220.32999999999998</v>
      </c>
      <c r="H49" s="25" t="s">
        <v>94</v>
      </c>
    </row>
    <row r="50" spans="1:8" s="30" customFormat="1" ht="71.45" customHeight="1" x14ac:dyDescent="0.25">
      <c r="A50" s="65" t="s">
        <v>95</v>
      </c>
      <c r="B50" s="66"/>
      <c r="C50" s="66"/>
      <c r="D50" s="66"/>
      <c r="E50" s="66"/>
      <c r="F50" s="66"/>
      <c r="G50" s="66"/>
      <c r="H50" s="67"/>
    </row>
    <row r="51" spans="1:8" s="30" customFormat="1" ht="25.5" x14ac:dyDescent="0.25">
      <c r="A51" s="34" t="s">
        <v>91</v>
      </c>
      <c r="B51" s="22" t="s">
        <v>97</v>
      </c>
      <c r="C51" s="22" t="s">
        <v>98</v>
      </c>
      <c r="D51" s="25" t="s">
        <v>99</v>
      </c>
      <c r="E51" s="35">
        <f>232.9+349.35</f>
        <v>582.25</v>
      </c>
      <c r="F51" s="36"/>
      <c r="G51" s="24">
        <f t="shared" ref="G51:G52" si="4">E51+F51</f>
        <v>582.25</v>
      </c>
      <c r="H51" s="25"/>
    </row>
    <row r="52" spans="1:8" s="30" customFormat="1" ht="49.9" customHeight="1" x14ac:dyDescent="0.25">
      <c r="A52" s="34" t="s">
        <v>96</v>
      </c>
      <c r="B52" s="22" t="s">
        <v>142</v>
      </c>
      <c r="C52" s="22" t="s">
        <v>101</v>
      </c>
      <c r="D52" s="25" t="s">
        <v>102</v>
      </c>
      <c r="E52" s="36">
        <f>95+70</f>
        <v>165</v>
      </c>
      <c r="F52" s="36"/>
      <c r="G52" s="24">
        <f t="shared" si="4"/>
        <v>165</v>
      </c>
      <c r="H52" s="25" t="s">
        <v>71</v>
      </c>
    </row>
    <row r="53" spans="1:8" s="30" customFormat="1" ht="42" customHeight="1" x14ac:dyDescent="0.25">
      <c r="A53" s="34" t="s">
        <v>100</v>
      </c>
      <c r="B53" s="22" t="s">
        <v>143</v>
      </c>
      <c r="C53" s="22" t="s">
        <v>104</v>
      </c>
      <c r="D53" s="25" t="s">
        <v>105</v>
      </c>
      <c r="E53" s="36">
        <f>86.31+78.5</f>
        <v>164.81</v>
      </c>
      <c r="F53" s="36"/>
      <c r="G53" s="24">
        <f>E53+F53</f>
        <v>164.81</v>
      </c>
      <c r="H53" s="25" t="s">
        <v>71</v>
      </c>
    </row>
    <row r="54" spans="1:8" s="30" customFormat="1" ht="43.5" customHeight="1" x14ac:dyDescent="0.25">
      <c r="A54" s="34" t="s">
        <v>103</v>
      </c>
      <c r="B54" s="22" t="s">
        <v>107</v>
      </c>
      <c r="C54" s="22" t="s">
        <v>108</v>
      </c>
      <c r="D54" s="25" t="s">
        <v>109</v>
      </c>
      <c r="E54" s="36">
        <f>95.15+57.5</f>
        <v>152.65</v>
      </c>
      <c r="F54" s="36"/>
      <c r="G54" s="24">
        <f>E54+F54</f>
        <v>152.65</v>
      </c>
      <c r="H54" s="25" t="s">
        <v>71</v>
      </c>
    </row>
    <row r="55" spans="1:8" s="30" customFormat="1" ht="25.5" x14ac:dyDescent="0.25">
      <c r="A55" s="34" t="s">
        <v>106</v>
      </c>
      <c r="B55" s="22" t="s">
        <v>111</v>
      </c>
      <c r="C55" s="22" t="s">
        <v>112</v>
      </c>
      <c r="D55" s="25" t="s">
        <v>113</v>
      </c>
      <c r="E55" s="36">
        <v>59.85</v>
      </c>
      <c r="F55" s="36"/>
      <c r="G55" s="24">
        <f t="shared" ref="G55:G58" si="5">E55-F55</f>
        <v>59.85</v>
      </c>
      <c r="H55" s="25" t="s">
        <v>71</v>
      </c>
    </row>
    <row r="56" spans="1:8" s="30" customFormat="1" ht="33" customHeight="1" x14ac:dyDescent="0.25">
      <c r="A56" s="34" t="s">
        <v>110</v>
      </c>
      <c r="B56" s="22" t="s">
        <v>144</v>
      </c>
      <c r="C56" s="22" t="s">
        <v>115</v>
      </c>
      <c r="D56" s="25" t="s">
        <v>116</v>
      </c>
      <c r="E56" s="36">
        <v>204.16</v>
      </c>
      <c r="F56" s="36"/>
      <c r="G56" s="24">
        <f t="shared" si="5"/>
        <v>204.16</v>
      </c>
      <c r="H56" s="25" t="s">
        <v>167</v>
      </c>
    </row>
    <row r="57" spans="1:8" s="30" customFormat="1" ht="46.15" customHeight="1" x14ac:dyDescent="0.25">
      <c r="A57" s="34" t="s">
        <v>114</v>
      </c>
      <c r="B57" s="22" t="s">
        <v>146</v>
      </c>
      <c r="C57" s="22" t="s">
        <v>118</v>
      </c>
      <c r="D57" s="25" t="s">
        <v>119</v>
      </c>
      <c r="E57" s="36">
        <v>20</v>
      </c>
      <c r="F57" s="36"/>
      <c r="G57" s="24">
        <f t="shared" si="5"/>
        <v>20</v>
      </c>
      <c r="H57" s="25" t="s">
        <v>167</v>
      </c>
    </row>
    <row r="58" spans="1:8" s="30" customFormat="1" ht="57" customHeight="1" x14ac:dyDescent="0.25">
      <c r="A58" s="34" t="s">
        <v>117</v>
      </c>
      <c r="B58" s="22" t="s">
        <v>145</v>
      </c>
      <c r="C58" s="22" t="s">
        <v>121</v>
      </c>
      <c r="D58" s="25" t="s">
        <v>122</v>
      </c>
      <c r="E58" s="36">
        <v>63.1</v>
      </c>
      <c r="F58" s="36"/>
      <c r="G58" s="24">
        <f t="shared" si="5"/>
        <v>63.1</v>
      </c>
      <c r="H58" s="25" t="s">
        <v>167</v>
      </c>
    </row>
    <row r="59" spans="1:8" s="30" customFormat="1" ht="54.6" customHeight="1" x14ac:dyDescent="0.25">
      <c r="A59" s="34" t="s">
        <v>120</v>
      </c>
      <c r="B59" s="22" t="s">
        <v>124</v>
      </c>
      <c r="C59" s="22" t="s">
        <v>125</v>
      </c>
      <c r="D59" s="25" t="s">
        <v>126</v>
      </c>
      <c r="E59" s="36">
        <v>0</v>
      </c>
      <c r="F59" s="36">
        <v>-76.709999999999994</v>
      </c>
      <c r="G59" s="24">
        <f>E59+F59</f>
        <v>-76.709999999999994</v>
      </c>
      <c r="H59" s="25" t="s">
        <v>127</v>
      </c>
    </row>
    <row r="60" spans="1:8" s="30" customFormat="1" ht="41.45" customHeight="1" x14ac:dyDescent="0.25">
      <c r="A60" s="34" t="s">
        <v>123</v>
      </c>
      <c r="B60" s="22" t="s">
        <v>148</v>
      </c>
      <c r="C60" s="27" t="s">
        <v>129</v>
      </c>
      <c r="D60" s="25" t="s">
        <v>67</v>
      </c>
      <c r="E60" s="36">
        <v>190.08</v>
      </c>
      <c r="F60" s="36"/>
      <c r="G60" s="5">
        <f t="shared" ref="G60:G61" si="6">F60+E60</f>
        <v>190.08</v>
      </c>
      <c r="H60" s="25" t="s">
        <v>167</v>
      </c>
    </row>
    <row r="61" spans="1:8" s="29" customFormat="1" ht="60" x14ac:dyDescent="0.25">
      <c r="A61" s="34" t="s">
        <v>128</v>
      </c>
      <c r="B61" s="14" t="s">
        <v>131</v>
      </c>
      <c r="C61" s="14" t="s">
        <v>132</v>
      </c>
      <c r="D61" s="10" t="s">
        <v>133</v>
      </c>
      <c r="E61" s="11">
        <v>1228.4100000000001</v>
      </c>
      <c r="F61" s="12">
        <v>-349.28</v>
      </c>
      <c r="G61" s="5">
        <f t="shared" si="6"/>
        <v>879.13000000000011</v>
      </c>
      <c r="H61" s="6" t="s">
        <v>134</v>
      </c>
    </row>
    <row r="62" spans="1:8" s="29" customFormat="1" ht="75" x14ac:dyDescent="0.25">
      <c r="A62" s="34" t="s">
        <v>130</v>
      </c>
      <c r="B62" s="14" t="s">
        <v>135</v>
      </c>
      <c r="C62" s="14" t="s">
        <v>136</v>
      </c>
      <c r="D62" s="10" t="s">
        <v>137</v>
      </c>
      <c r="E62" s="11">
        <v>8178.19</v>
      </c>
      <c r="F62" s="12">
        <v>-3846.32</v>
      </c>
      <c r="G62" s="5">
        <f>F62+E62</f>
        <v>4331.869999999999</v>
      </c>
      <c r="H62" s="6" t="s">
        <v>138</v>
      </c>
    </row>
    <row r="63" spans="1:8" s="19" customFormat="1" ht="16.149999999999999" customHeight="1" x14ac:dyDescent="0.2">
      <c r="A63" s="37"/>
      <c r="B63" s="37"/>
      <c r="C63" s="15" t="s">
        <v>139</v>
      </c>
      <c r="D63" s="38"/>
      <c r="E63" s="16">
        <f>SUM(E16:E36)+SUM(E38:E42)+E44+SUM(E46:E47)+E49+SUM(E51:E62)</f>
        <v>22954.15</v>
      </c>
      <c r="F63" s="16">
        <f>SUM(F51:F62,F49,F46:F47,F44,F38:F42,F16:F36)</f>
        <v>-5655.3799999999992</v>
      </c>
      <c r="G63" s="16">
        <f>SUM(G51:G62,G49,G46:G47,G44,G38:G42,G16:G36)</f>
        <v>17298.769999999997</v>
      </c>
      <c r="H63" s="37"/>
    </row>
    <row r="64" spans="1:8" ht="6.6" customHeight="1" x14ac:dyDescent="0.25"/>
    <row r="65" spans="1:8" ht="6.6" customHeight="1" x14ac:dyDescent="0.25"/>
    <row r="66" spans="1:8" customFormat="1" x14ac:dyDescent="0.25">
      <c r="A66" s="68" t="s">
        <v>7</v>
      </c>
      <c r="B66" s="68"/>
      <c r="C66" s="69"/>
      <c r="D66" s="69"/>
      <c r="E66" s="69"/>
      <c r="F66" s="69"/>
      <c r="G66" s="69"/>
      <c r="H66" s="69"/>
    </row>
    <row r="67" spans="1:8" customFormat="1" ht="18" customHeight="1" x14ac:dyDescent="0.25">
      <c r="B67" s="1"/>
      <c r="C67" s="70" t="s">
        <v>8</v>
      </c>
      <c r="D67" s="70"/>
      <c r="E67" s="70"/>
      <c r="F67" s="70"/>
      <c r="G67" s="70"/>
      <c r="H67" s="70"/>
    </row>
    <row r="68" spans="1:8" customFormat="1" ht="6.6" customHeight="1" x14ac:dyDescent="0.25">
      <c r="B68" s="1"/>
      <c r="C68" s="1"/>
      <c r="D68" s="1"/>
      <c r="E68" s="1"/>
      <c r="F68" s="1"/>
      <c r="G68" s="1"/>
      <c r="H68" s="1"/>
    </row>
    <row r="69" spans="1:8" customFormat="1" x14ac:dyDescent="0.25">
      <c r="A69" s="71" t="s">
        <v>9</v>
      </c>
      <c r="B69" s="71"/>
      <c r="C69" s="69"/>
      <c r="D69" s="69"/>
      <c r="E69" s="69"/>
      <c r="F69" s="69"/>
      <c r="G69" s="69"/>
      <c r="H69" s="69"/>
    </row>
    <row r="70" spans="1:8" customFormat="1" ht="15.6" customHeight="1" x14ac:dyDescent="0.25">
      <c r="B70" s="1"/>
      <c r="C70" s="61" t="s">
        <v>10</v>
      </c>
      <c r="D70" s="61"/>
      <c r="E70" s="61"/>
      <c r="F70" s="61"/>
      <c r="G70" s="61"/>
      <c r="H70" s="61"/>
    </row>
  </sheetData>
  <mergeCells count="23">
    <mergeCell ref="C70:H70"/>
    <mergeCell ref="A15:H15"/>
    <mergeCell ref="A37:H37"/>
    <mergeCell ref="A43:H43"/>
    <mergeCell ref="A45:H45"/>
    <mergeCell ref="A48:H48"/>
    <mergeCell ref="A50:H50"/>
    <mergeCell ref="A66:B66"/>
    <mergeCell ref="C66:H66"/>
    <mergeCell ref="C67:H67"/>
    <mergeCell ref="A69:B69"/>
    <mergeCell ref="C69:H69"/>
    <mergeCell ref="D1:H1"/>
    <mergeCell ref="A12:A13"/>
    <mergeCell ref="B12:D12"/>
    <mergeCell ref="E12:F12"/>
    <mergeCell ref="G12:G13"/>
    <mergeCell ref="H12:H13"/>
    <mergeCell ref="A4:B4"/>
    <mergeCell ref="B5:H5"/>
    <mergeCell ref="B8:H8"/>
    <mergeCell ref="A3:H3"/>
    <mergeCell ref="A2:H2"/>
  </mergeCells>
  <pageMargins left="0.70866141732283472" right="0.51181102362204722" top="0.55118110236220474" bottom="0.55118110236220474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</vt:lpstr>
      <vt:lpstr>СОПОСТАВИТЕЛЬНАЯ ИЗМ СТОИМОСТИ</vt:lpstr>
    </vt:vector>
  </TitlesOfParts>
  <Company>WolfishLair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Нурканов Вадим Викторович</cp:lastModifiedBy>
  <cp:lastPrinted>2024-10-21T06:47:33Z</cp:lastPrinted>
  <dcterms:created xsi:type="dcterms:W3CDTF">2023-01-18T17:23:40Z</dcterms:created>
  <dcterms:modified xsi:type="dcterms:W3CDTF">2024-10-24T06:45:07Z</dcterms:modified>
</cp:coreProperties>
</file>