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B3A54AC-EC18-4B0C-A7C4-67B0299EDE5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Лист1" sheetId="1" r:id="rId1"/>
    <sheet name="Лист3" sheetId="3" r:id="rId2"/>
  </sheets>
  <definedNames>
    <definedName name="_xlnm.Print_Area" localSheetId="0">Лист1!$A$1:$N$15</definedName>
  </definedNames>
  <calcPr calcId="191029"/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2" i="3"/>
  <c r="C8" i="3"/>
  <c r="C4" i="3"/>
  <c r="C12" i="3"/>
  <c r="C11" i="3"/>
  <c r="C35" i="3"/>
  <c r="C34" i="3"/>
  <c r="C33" i="3"/>
  <c r="C32" i="3"/>
  <c r="C31" i="3"/>
  <c r="C30" i="3"/>
  <c r="C2" i="3"/>
</calcChain>
</file>

<file path=xl/sharedStrings.xml><?xml version="1.0" encoding="utf-8"?>
<sst xmlns="http://schemas.openxmlformats.org/spreadsheetml/2006/main" count="112" uniqueCount="72">
  <si>
    <t>Работы</t>
  </si>
  <si>
    <t>Материалы</t>
  </si>
  <si>
    <t>Наименование комплекса работ</t>
  </si>
  <si>
    <t>Стоимость работ
(всего)</t>
  </si>
  <si>
    <t>Стоимость материалов
(всего)</t>
  </si>
  <si>
    <t>с  НДС</t>
  </si>
  <si>
    <t>без  НДС</t>
  </si>
  <si>
    <t>с НДС</t>
  </si>
  <si>
    <t>без НДС</t>
  </si>
  <si>
    <t>№ п..</t>
  </si>
  <si>
    <t xml:space="preserve">ИТОГО </t>
  </si>
  <si>
    <t>Всего, стоимость,                         в т.ч. НДС 20%</t>
  </si>
  <si>
    <t>Кол-во</t>
  </si>
  <si>
    <t>Ед. изм.</t>
  </si>
  <si>
    <t>«Расчет договорной цены»</t>
  </si>
  <si>
    <t>Стоимость за единицу</t>
  </si>
  <si>
    <t xml:space="preserve">ПОДРЯДЧИК </t>
  </si>
  <si>
    <t xml:space="preserve">Генеральный директор </t>
  </si>
  <si>
    <t>ООО "ПСК АРАКС"</t>
  </si>
  <si>
    <t xml:space="preserve">__________________________Исаханян К.М. </t>
  </si>
  <si>
    <t>М.П.</t>
  </si>
  <si>
    <t xml:space="preserve">                      М.П.</t>
  </si>
  <si>
    <t>ОТ ЗАКАЗЧИКА</t>
  </si>
  <si>
    <t>В т.ч НДС 20%</t>
  </si>
  <si>
    <t>__________________________</t>
  </si>
  <si>
    <t xml:space="preserve">__________________________ </t>
  </si>
  <si>
    <t xml:space="preserve">                                                               М.П.</t>
  </si>
  <si>
    <t>м2</t>
  </si>
  <si>
    <t>1</t>
  </si>
  <si>
    <t>шт</t>
  </si>
  <si>
    <t>Устройство примыкания к парапету h=1,8 м (с окрытием)</t>
  </si>
  <si>
    <t>Устройство примыкания к парапету h=0,76 м (с окрытием)</t>
  </si>
  <si>
    <t>Устройство примыкания к парапету h=0,7 м (с окрытием)</t>
  </si>
  <si>
    <t>Устройство примыкания к парапету h=0,9 м (с окрытием)</t>
  </si>
  <si>
    <t>Устройство примыканий к стенам h-0,7м</t>
  </si>
  <si>
    <t xml:space="preserve">Устройство примыканий к вентиляционнымх шахатам h-0,4м </t>
  </si>
  <si>
    <t xml:space="preserve"> Техноэласт ЭПП</t>
  </si>
  <si>
    <t xml:space="preserve"> Техноэласт ЭКП</t>
  </si>
  <si>
    <t xml:space="preserve">Битумный  праймер под унифлекс  </t>
  </si>
  <si>
    <t>Rockwool Руф Баттс Н Y=115 кг/м3 толщиной 150мм</t>
  </si>
  <si>
    <t>Rockwool Руф Баттс В Y=190 кг/м3 толщиной 50мм</t>
  </si>
  <si>
    <t xml:space="preserve">Пленка полиэтиленовой стабилизированной 200 мк </t>
  </si>
  <si>
    <t>Битумный праймер под техноэласт</t>
  </si>
  <si>
    <t xml:space="preserve">тротуарная бетонная плитка </t>
  </si>
  <si>
    <t xml:space="preserve">регулируемые опоры под плитку на кровле </t>
  </si>
  <si>
    <t>скаппер</t>
  </si>
  <si>
    <t>водостоная воронка</t>
  </si>
  <si>
    <t>кровельный аэратор</t>
  </si>
  <si>
    <t>Сетка  4Вр1 100х100</t>
  </si>
  <si>
    <t>Стяжки ЦПР М100 толщиной 40мм</t>
  </si>
  <si>
    <t>м3</t>
  </si>
  <si>
    <t xml:space="preserve">керамзитовый гравий у=600 кг/м3 </t>
  </si>
  <si>
    <t>Наименование</t>
  </si>
  <si>
    <t>Ед. измер.</t>
  </si>
  <si>
    <t>Кол-во по прокту</t>
  </si>
  <si>
    <t xml:space="preserve">Норма расхода </t>
  </si>
  <si>
    <t xml:space="preserve">Кол-во с нормой </t>
  </si>
  <si>
    <t>литры</t>
  </si>
  <si>
    <t>Унифлекс ЭПП толщ. 2мм</t>
  </si>
  <si>
    <t xml:space="preserve">Металлические конструкции здания склада </t>
  </si>
  <si>
    <t>в том числе фермы (Сталь С345)</t>
  </si>
  <si>
    <t>в том числе фермы (Сталь С254,С255)</t>
  </si>
  <si>
    <t>в том числе элементы покрытия (Сталь С235)</t>
  </si>
  <si>
    <t>т</t>
  </si>
  <si>
    <t>2</t>
  </si>
  <si>
    <t>3</t>
  </si>
  <si>
    <t xml:space="preserve">Грунтование металлических конструкций </t>
  </si>
  <si>
    <t xml:space="preserve">Окраска металлических конструкций эмалью ПФ-115 за два раза </t>
  </si>
  <si>
    <t xml:space="preserve">на поставку и монтаж металлических конструкций кровли здания склада </t>
  </si>
  <si>
    <t>Устройство ферм, элементов покрытия:</t>
  </si>
  <si>
    <r>
      <t xml:space="preserve">Объект: «Реконструкция зданий СПб ГБУЗ "Городская больница №40 Курортного
района" под </t>
    </r>
    <r>
      <rPr>
        <b/>
        <u/>
        <sz val="12"/>
        <color theme="1"/>
        <rFont val="Times New Roman"/>
        <family val="1"/>
        <charset val="204"/>
      </rPr>
      <t>размещение материального склада</t>
    </r>
    <r>
      <rPr>
        <b/>
        <sz val="12"/>
        <color theme="1"/>
        <rFont val="Times New Roman"/>
        <family val="1"/>
        <charset val="204"/>
      </rPr>
      <t xml:space="preserve"> по адресу: Санкт-Петербург г. Сестрорецк, наб. реки Сестры, д.23, литера З</t>
    </r>
  </si>
  <si>
    <t>комплекс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</si>
</sst>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#,##0.000"/>
  </numFmts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center" vertical="center" wrapText="1"/>
    </xf>
    <xf numFmtId="0" fontId="3" fillId="2" borderId="13" xfId="0" applyFont="1" applyFill="1" applyBorder="1"/>
    <xf numFmtId="0" fontId="2" fillId="2" borderId="14" xfId="0" applyFont="1" applyFill="1" applyBorder="1" applyAlignment="1">
      <alignment horizontal="right" vertical="center" wrapText="1"/>
    </xf>
    <xf numFmtId="0" fontId="3" fillId="2" borderId="14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3" fillId="2" borderId="15" xfId="0" applyFont="1" applyFill="1" applyBorder="1"/>
    <xf numFmtId="4" fontId="2" fillId="2" borderId="23" xfId="0" applyNumberFormat="1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49" fontId="8" fillId="2" borderId="7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/>
    <xf numFmtId="0" fontId="10" fillId="3" borderId="11" xfId="0" applyFont="1" applyFill="1" applyBorder="1"/>
    <xf numFmtId="0" fontId="10" fillId="3" borderId="12" xfId="0" applyFont="1" applyFill="1" applyBorder="1"/>
    <xf numFmtId="164" fontId="1" fillId="3" borderId="23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11" xfId="0" applyFont="1" applyBorder="1"/>
    <xf numFmtId="0" fontId="10" fillId="0" borderId="2" xfId="0" applyFont="1" applyBorder="1"/>
    <xf numFmtId="0" fontId="10" fillId="0" borderId="12" xfId="0" applyFont="1" applyBorder="1"/>
    <xf numFmtId="164" fontId="1" fillId="0" borderId="23" xfId="0" applyNumberFormat="1" applyFont="1" applyBorder="1" applyAlignment="1">
      <alignment horizontal="center" vertical="center" wrapText="1"/>
    </xf>
    <xf numFmtId="4" fontId="10" fillId="3" borderId="12" xfId="0" applyNumberFormat="1" applyFont="1" applyFill="1" applyBorder="1" applyAlignment="1">
      <alignment horizontal="center"/>
    </xf>
    <xf numFmtId="4" fontId="3" fillId="2" borderId="15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0" xfId="0" applyAlignment="1">
      <alignment wrapText="1"/>
    </xf>
    <xf numFmtId="4" fontId="0" fillId="0" borderId="0" xfId="0" applyNumberFormat="1"/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3" fontId="0" fillId="5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49" fontId="1" fillId="2" borderId="1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/>
    <xf numFmtId="0" fontId="10" fillId="2" borderId="2" xfId="0" applyFont="1" applyFill="1" applyBorder="1"/>
    <xf numFmtId="0" fontId="10" fillId="2" borderId="12" xfId="0" applyFont="1" applyFill="1" applyBorder="1"/>
    <xf numFmtId="164" fontId="1" fillId="2" borderId="23" xfId="0" applyNumberFormat="1" applyFont="1" applyFill="1" applyBorder="1" applyAlignment="1">
      <alignment horizontal="center" vertical="center" wrapText="1"/>
    </xf>
    <xf numFmtId="165" fontId="10" fillId="2" borderId="12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 vertical="center"/>
    </xf>
    <xf numFmtId="4" fontId="10" fillId="2" borderId="26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4" fontId="1" fillId="2" borderId="1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165" fontId="1" fillId="2" borderId="1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left" vertical="center" wrapText="1"/>
    </xf>
    <xf numFmtId="4" fontId="10" fillId="2" borderId="28" xfId="0" applyNumberFormat="1" applyFont="1" applyFill="1" applyBorder="1" applyAlignment="1">
      <alignment horizontal="center"/>
    </xf>
    <xf numFmtId="3" fontId="10" fillId="2" borderId="12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showZeros="0" tabSelected="1" zoomScale="115" zoomScaleNormal="115" zoomScaleSheetLayoutView="115" workbookViewId="0">
      <selection activeCell="E16" sqref="E16"/>
    </sheetView>
  </sheetViews>
  <sheetFormatPr defaultRowHeight="14.4" x14ac:dyDescent="0.3"/>
  <cols>
    <col min="1" max="1" width="6.33203125" style="19" customWidth="1"/>
    <col min="2" max="2" width="68.88671875" customWidth="1"/>
    <col min="3" max="3" width="10.33203125" hidden="1" customWidth="1"/>
    <col min="4" max="4" width="10.5546875" customWidth="1"/>
    <col min="5" max="5" width="10.6640625" style="40" customWidth="1"/>
    <col min="6" max="6" width="1.44140625" hidden="1" customWidth="1"/>
    <col min="7" max="7" width="9.44140625" customWidth="1"/>
    <col min="8" max="8" width="12" hidden="1" customWidth="1"/>
    <col min="9" max="9" width="12.5546875" customWidth="1"/>
    <col min="10" max="10" width="9.88671875" hidden="1" customWidth="1"/>
    <col min="11" max="11" width="11" customWidth="1"/>
    <col min="12" max="12" width="12.109375" hidden="1" customWidth="1"/>
    <col min="13" max="13" width="11.88671875" customWidth="1"/>
    <col min="14" max="14" width="15.88671875" customWidth="1"/>
    <col min="15" max="15" width="13" bestFit="1" customWidth="1"/>
    <col min="17" max="17" width="13.33203125" customWidth="1"/>
  </cols>
  <sheetData>
    <row r="1" spans="1:14" ht="24" customHeight="1" x14ac:dyDescent="0.3">
      <c r="A1" s="71" t="s">
        <v>14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3"/>
    </row>
    <row r="2" spans="1:14" ht="24" customHeight="1" x14ac:dyDescent="0.3">
      <c r="A2" s="25"/>
      <c r="B2" s="74" t="s">
        <v>68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</row>
    <row r="3" spans="1:14" ht="39" customHeight="1" thickBot="1" x14ac:dyDescent="0.35">
      <c r="A3" s="88" t="s">
        <v>70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0"/>
    </row>
    <row r="4" spans="1:14" ht="24" customHeight="1" x14ac:dyDescent="0.3">
      <c r="A4" s="80" t="s">
        <v>9</v>
      </c>
      <c r="B4" s="76" t="s">
        <v>2</v>
      </c>
      <c r="C4" s="41"/>
      <c r="D4" s="76" t="s">
        <v>13</v>
      </c>
      <c r="E4" s="84" t="s">
        <v>12</v>
      </c>
      <c r="F4" s="86" t="s">
        <v>0</v>
      </c>
      <c r="G4" s="76"/>
      <c r="H4" s="76"/>
      <c r="I4" s="87"/>
      <c r="J4" s="86" t="s">
        <v>1</v>
      </c>
      <c r="K4" s="76"/>
      <c r="L4" s="76"/>
      <c r="M4" s="87"/>
      <c r="N4" s="78" t="s">
        <v>11</v>
      </c>
    </row>
    <row r="5" spans="1:14" ht="36" customHeight="1" x14ac:dyDescent="0.3">
      <c r="A5" s="81"/>
      <c r="B5" s="77"/>
      <c r="C5" s="1"/>
      <c r="D5" s="77"/>
      <c r="E5" s="85"/>
      <c r="F5" s="82" t="s">
        <v>15</v>
      </c>
      <c r="G5" s="77"/>
      <c r="H5" s="77" t="s">
        <v>3</v>
      </c>
      <c r="I5" s="83"/>
      <c r="J5" s="82" t="s">
        <v>15</v>
      </c>
      <c r="K5" s="77"/>
      <c r="L5" s="77" t="s">
        <v>4</v>
      </c>
      <c r="M5" s="83"/>
      <c r="N5" s="79"/>
    </row>
    <row r="6" spans="1:14" ht="68.400000000000006" x14ac:dyDescent="0.3">
      <c r="A6" s="81"/>
      <c r="B6" s="77"/>
      <c r="C6" s="1"/>
      <c r="D6" s="77"/>
      <c r="E6" s="85"/>
      <c r="F6" s="10" t="s">
        <v>8</v>
      </c>
      <c r="G6" s="1" t="s">
        <v>7</v>
      </c>
      <c r="H6" s="1" t="s">
        <v>6</v>
      </c>
      <c r="I6" s="11" t="s">
        <v>5</v>
      </c>
      <c r="J6" s="10" t="s">
        <v>8</v>
      </c>
      <c r="K6" s="1" t="s">
        <v>7</v>
      </c>
      <c r="L6" s="1" t="s">
        <v>6</v>
      </c>
      <c r="M6" s="11" t="s">
        <v>5</v>
      </c>
      <c r="N6" s="79"/>
    </row>
    <row r="7" spans="1:14" x14ac:dyDescent="0.3">
      <c r="A7" s="26"/>
      <c r="B7" s="27" t="s">
        <v>59</v>
      </c>
      <c r="C7" s="27"/>
      <c r="D7" s="28"/>
      <c r="E7" s="38"/>
      <c r="F7" s="29"/>
      <c r="G7" s="28"/>
      <c r="H7" s="28"/>
      <c r="I7" s="30"/>
      <c r="J7" s="29"/>
      <c r="K7" s="28"/>
      <c r="L7" s="28"/>
      <c r="M7" s="30"/>
      <c r="N7" s="31"/>
    </row>
    <row r="8" spans="1:14" x14ac:dyDescent="0.3">
      <c r="A8" s="52" t="s">
        <v>28</v>
      </c>
      <c r="B8" s="62" t="s">
        <v>69</v>
      </c>
      <c r="C8" s="63"/>
      <c r="D8" s="64" t="s">
        <v>63</v>
      </c>
      <c r="E8" s="65">
        <v>17.951000000000001</v>
      </c>
      <c r="F8" s="54"/>
      <c r="G8" s="55"/>
      <c r="H8" s="55"/>
      <c r="I8" s="56"/>
      <c r="J8" s="54"/>
      <c r="K8" s="55"/>
      <c r="L8" s="55"/>
      <c r="M8" s="56"/>
      <c r="N8" s="57"/>
    </row>
    <row r="9" spans="1:14" x14ac:dyDescent="0.3">
      <c r="A9" s="59"/>
      <c r="B9" s="61" t="s">
        <v>60</v>
      </c>
      <c r="C9" s="60"/>
      <c r="D9" s="53" t="s">
        <v>63</v>
      </c>
      <c r="E9" s="58">
        <v>5.4429999999999996</v>
      </c>
      <c r="F9" s="54"/>
      <c r="G9" s="55"/>
      <c r="H9" s="55"/>
      <c r="I9" s="56"/>
      <c r="J9" s="54"/>
      <c r="K9" s="55"/>
      <c r="L9" s="55"/>
      <c r="M9" s="56"/>
      <c r="N9" s="57"/>
    </row>
    <row r="10" spans="1:14" x14ac:dyDescent="0.3">
      <c r="A10" s="59"/>
      <c r="B10" s="61" t="s">
        <v>61</v>
      </c>
      <c r="C10" s="60"/>
      <c r="D10" s="53" t="s">
        <v>63</v>
      </c>
      <c r="E10" s="58">
        <v>7.9160000000000004</v>
      </c>
      <c r="F10" s="54"/>
      <c r="G10" s="55"/>
      <c r="H10" s="55"/>
      <c r="I10" s="56"/>
      <c r="J10" s="54"/>
      <c r="K10" s="55"/>
      <c r="L10" s="55"/>
      <c r="M10" s="56"/>
      <c r="N10" s="57"/>
    </row>
    <row r="11" spans="1:14" x14ac:dyDescent="0.3">
      <c r="A11" s="59"/>
      <c r="B11" s="61" t="s">
        <v>62</v>
      </c>
      <c r="C11" s="60"/>
      <c r="D11" s="53" t="s">
        <v>63</v>
      </c>
      <c r="E11" s="58">
        <v>4.5919999999999996</v>
      </c>
      <c r="F11" s="54"/>
      <c r="G11" s="55"/>
      <c r="H11" s="55"/>
      <c r="I11" s="56"/>
      <c r="J11" s="54"/>
      <c r="K11" s="55"/>
      <c r="L11" s="55"/>
      <c r="M11" s="56"/>
      <c r="N11" s="57"/>
    </row>
    <row r="12" spans="1:14" x14ac:dyDescent="0.3">
      <c r="A12" s="59" t="s">
        <v>64</v>
      </c>
      <c r="B12" s="66" t="s">
        <v>66</v>
      </c>
      <c r="C12" s="67"/>
      <c r="D12" s="53" t="s">
        <v>71</v>
      </c>
      <c r="E12" s="68">
        <v>1</v>
      </c>
      <c r="F12" s="68">
        <v>248.8</v>
      </c>
      <c r="G12" s="55"/>
      <c r="H12" s="55"/>
      <c r="I12" s="56"/>
      <c r="J12" s="54"/>
      <c r="K12" s="55"/>
      <c r="L12" s="55"/>
      <c r="M12" s="56"/>
      <c r="N12" s="57"/>
    </row>
    <row r="13" spans="1:14" x14ac:dyDescent="0.3">
      <c r="A13" s="32" t="s">
        <v>65</v>
      </c>
      <c r="B13" s="33" t="s">
        <v>67</v>
      </c>
      <c r="C13" s="33"/>
      <c r="D13" s="53" t="s">
        <v>71</v>
      </c>
      <c r="E13" s="68">
        <v>1</v>
      </c>
      <c r="F13" s="34"/>
      <c r="G13" s="35"/>
      <c r="H13" s="35"/>
      <c r="I13" s="36"/>
      <c r="J13" s="34"/>
      <c r="K13" s="35"/>
      <c r="L13" s="35"/>
      <c r="M13" s="36"/>
      <c r="N13" s="37"/>
    </row>
    <row r="14" spans="1:14" x14ac:dyDescent="0.3">
      <c r="A14" s="17"/>
      <c r="B14" s="5" t="s">
        <v>10</v>
      </c>
      <c r="C14" s="5"/>
      <c r="D14" s="4"/>
      <c r="E14" s="16"/>
      <c r="F14" s="12"/>
      <c r="G14" s="2"/>
      <c r="H14" s="3"/>
      <c r="I14" s="6"/>
      <c r="J14" s="12"/>
      <c r="K14" s="2"/>
      <c r="L14" s="3"/>
      <c r="M14" s="6"/>
      <c r="N14" s="14"/>
    </row>
    <row r="15" spans="1:14" ht="15" thickBot="1" x14ac:dyDescent="0.35">
      <c r="A15" s="18"/>
      <c r="B15" s="8" t="s">
        <v>23</v>
      </c>
      <c r="C15" s="8"/>
      <c r="D15" s="9"/>
      <c r="E15" s="39"/>
      <c r="F15" s="7"/>
      <c r="G15" s="9"/>
      <c r="H15" s="9"/>
      <c r="I15" s="13"/>
      <c r="J15" s="7"/>
      <c r="K15" s="9"/>
      <c r="L15" s="9"/>
      <c r="M15" s="13"/>
      <c r="N15" s="15"/>
    </row>
    <row r="18" spans="2:14" x14ac:dyDescent="0.3">
      <c r="J18" s="70"/>
      <c r="K18" s="70"/>
      <c r="L18" s="70"/>
      <c r="M18" s="70"/>
      <c r="N18" s="70"/>
    </row>
    <row r="19" spans="2:14" x14ac:dyDescent="0.3">
      <c r="B19" s="23" t="s">
        <v>22</v>
      </c>
      <c r="C19" s="23"/>
      <c r="I19" s="24"/>
      <c r="J19" s="24"/>
      <c r="K19" s="24"/>
      <c r="L19" s="24" t="s">
        <v>16</v>
      </c>
      <c r="M19" s="24" t="s">
        <v>16</v>
      </c>
      <c r="N19" s="24"/>
    </row>
    <row r="20" spans="2:14" x14ac:dyDescent="0.3">
      <c r="B20" s="21" t="s">
        <v>17</v>
      </c>
      <c r="C20" s="21"/>
      <c r="J20" t="s">
        <v>17</v>
      </c>
      <c r="L20" t="s">
        <v>17</v>
      </c>
      <c r="M20" t="s">
        <v>17</v>
      </c>
    </row>
    <row r="21" spans="2:14" x14ac:dyDescent="0.3">
      <c r="B21" s="21"/>
      <c r="C21" s="21"/>
      <c r="J21" s="70"/>
      <c r="K21" s="70" t="s">
        <v>18</v>
      </c>
      <c r="L21" s="70" t="s">
        <v>18</v>
      </c>
      <c r="M21" s="70" t="s">
        <v>18</v>
      </c>
      <c r="N21" s="70" t="s">
        <v>18</v>
      </c>
    </row>
    <row r="22" spans="2:14" ht="9.75" customHeight="1" x14ac:dyDescent="0.3">
      <c r="B22" s="21"/>
      <c r="C22" s="21"/>
      <c r="J22" s="20"/>
      <c r="K22" s="20"/>
      <c r="L22" s="20"/>
      <c r="M22" s="20"/>
      <c r="N22" s="20"/>
    </row>
    <row r="23" spans="2:14" x14ac:dyDescent="0.3">
      <c r="B23" s="21" t="s">
        <v>24</v>
      </c>
      <c r="C23" s="21"/>
      <c r="J23" s="70" t="s">
        <v>25</v>
      </c>
      <c r="K23" s="70" t="s">
        <v>19</v>
      </c>
      <c r="L23" s="70" t="s">
        <v>19</v>
      </c>
      <c r="M23" s="70" t="s">
        <v>19</v>
      </c>
      <c r="N23" s="70" t="s">
        <v>19</v>
      </c>
    </row>
    <row r="24" spans="2:14" x14ac:dyDescent="0.3">
      <c r="B24" s="22" t="s">
        <v>26</v>
      </c>
      <c r="C24" s="22"/>
      <c r="J24" s="69" t="s">
        <v>21</v>
      </c>
      <c r="K24" s="69" t="s">
        <v>20</v>
      </c>
      <c r="L24" s="69" t="s">
        <v>20</v>
      </c>
      <c r="M24" s="69" t="s">
        <v>20</v>
      </c>
      <c r="N24" s="69" t="s">
        <v>20</v>
      </c>
    </row>
    <row r="25" spans="2:14" x14ac:dyDescent="0.3">
      <c r="J25" s="70"/>
      <c r="K25" s="70"/>
      <c r="L25" s="70"/>
      <c r="M25" s="70"/>
      <c r="N25" s="70"/>
    </row>
    <row r="26" spans="2:14" x14ac:dyDescent="0.3">
      <c r="J26" s="70"/>
      <c r="K26" s="70"/>
      <c r="L26" s="70"/>
      <c r="M26" s="70"/>
      <c r="N26" s="70"/>
    </row>
  </sheetData>
  <dataConsolidate topLabels="1">
    <dataRefs count="1">
      <dataRef ref="B9:C34" sheet="Лист1"/>
    </dataRefs>
  </dataConsolidate>
  <mergeCells count="20">
    <mergeCell ref="A1:N1"/>
    <mergeCell ref="B2:N2"/>
    <mergeCell ref="D4:D6"/>
    <mergeCell ref="N4:N6"/>
    <mergeCell ref="A4:A6"/>
    <mergeCell ref="J5:K5"/>
    <mergeCell ref="L5:M5"/>
    <mergeCell ref="E4:E6"/>
    <mergeCell ref="F4:I4"/>
    <mergeCell ref="J4:M4"/>
    <mergeCell ref="F5:G5"/>
    <mergeCell ref="H5:I5"/>
    <mergeCell ref="B4:B6"/>
    <mergeCell ref="A3:N3"/>
    <mergeCell ref="J24:N24"/>
    <mergeCell ref="J25:N25"/>
    <mergeCell ref="J26:N26"/>
    <mergeCell ref="J18:N18"/>
    <mergeCell ref="J21:N21"/>
    <mergeCell ref="J23:N23"/>
  </mergeCells>
  <phoneticPr fontId="6" type="noConversion"/>
  <pageMargins left="0.23622047244094491" right="0.23622047244094491" top="0.35433070866141736" bottom="0.35433070866141736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FB34B-337F-4875-97FE-471E20E08623}">
  <dimension ref="A1:E35"/>
  <sheetViews>
    <sheetView workbookViewId="0">
      <selection sqref="A1:E17"/>
    </sheetView>
  </sheetViews>
  <sheetFormatPr defaultRowHeight="14.4" x14ac:dyDescent="0.3"/>
  <cols>
    <col min="1" max="1" width="67.88671875" customWidth="1"/>
    <col min="2" max="2" width="11.5546875" customWidth="1"/>
    <col min="3" max="4" width="11.109375" hidden="1" customWidth="1"/>
    <col min="5" max="5" width="16.33203125" style="20" customWidth="1"/>
  </cols>
  <sheetData>
    <row r="1" spans="1:5" ht="31.2" x14ac:dyDescent="0.3">
      <c r="A1" s="47" t="s">
        <v>52</v>
      </c>
      <c r="B1" s="47" t="s">
        <v>53</v>
      </c>
      <c r="C1" s="48" t="s">
        <v>54</v>
      </c>
      <c r="D1" s="48" t="s">
        <v>55</v>
      </c>
      <c r="E1" s="48" t="s">
        <v>56</v>
      </c>
    </row>
    <row r="2" spans="1:5" x14ac:dyDescent="0.3">
      <c r="A2" s="51" t="s">
        <v>38</v>
      </c>
      <c r="B2" s="20" t="s">
        <v>57</v>
      </c>
      <c r="C2" s="50">
        <f>890+15.9</f>
        <v>905.9</v>
      </c>
      <c r="D2" s="50">
        <v>0.45</v>
      </c>
      <c r="E2" s="49">
        <f>D2*C2</f>
        <v>407.65499999999997</v>
      </c>
    </row>
    <row r="3" spans="1:5" x14ac:dyDescent="0.3">
      <c r="A3" s="51" t="s">
        <v>58</v>
      </c>
      <c r="B3" s="42" t="s">
        <v>27</v>
      </c>
      <c r="C3" s="50">
        <v>905.9</v>
      </c>
      <c r="D3" s="50">
        <v>1.1499999999999999</v>
      </c>
      <c r="E3" s="49">
        <f t="shared" ref="E3:E17" si="0">D3*C3</f>
        <v>1041.7849999999999</v>
      </c>
    </row>
    <row r="4" spans="1:5" x14ac:dyDescent="0.3">
      <c r="A4" s="51" t="s">
        <v>51</v>
      </c>
      <c r="B4" s="42" t="s">
        <v>50</v>
      </c>
      <c r="C4" s="50">
        <f>905.9*0.12</f>
        <v>108.708</v>
      </c>
      <c r="D4" s="50">
        <v>1.1000000000000001</v>
      </c>
      <c r="E4" s="49">
        <f t="shared" si="0"/>
        <v>119.5788</v>
      </c>
    </row>
    <row r="5" spans="1:5" x14ac:dyDescent="0.3">
      <c r="A5" s="51" t="s">
        <v>39</v>
      </c>
      <c r="B5" s="42" t="s">
        <v>27</v>
      </c>
      <c r="C5" s="50">
        <v>905.9</v>
      </c>
      <c r="D5" s="50">
        <v>1.1000000000000001</v>
      </c>
      <c r="E5" s="49">
        <f t="shared" si="0"/>
        <v>996.49</v>
      </c>
    </row>
    <row r="6" spans="1:5" x14ac:dyDescent="0.3">
      <c r="A6" s="51" t="s">
        <v>40</v>
      </c>
      <c r="B6" s="42" t="s">
        <v>27</v>
      </c>
      <c r="C6" s="50">
        <v>905.9</v>
      </c>
      <c r="D6" s="50">
        <v>1.1000000000000001</v>
      </c>
      <c r="E6" s="49">
        <f t="shared" si="0"/>
        <v>996.49</v>
      </c>
    </row>
    <row r="7" spans="1:5" x14ac:dyDescent="0.3">
      <c r="A7" s="51" t="s">
        <v>41</v>
      </c>
      <c r="B7" s="42" t="s">
        <v>27</v>
      </c>
      <c r="C7" s="50">
        <v>905.9</v>
      </c>
      <c r="D7" s="50">
        <v>1.1000000000000001</v>
      </c>
      <c r="E7" s="49">
        <f t="shared" si="0"/>
        <v>996.49</v>
      </c>
    </row>
    <row r="8" spans="1:5" x14ac:dyDescent="0.3">
      <c r="A8" s="51" t="s">
        <v>49</v>
      </c>
      <c r="B8" s="42" t="s">
        <v>50</v>
      </c>
      <c r="C8" s="50">
        <f>905.9*0.04</f>
        <v>36.235999999999997</v>
      </c>
      <c r="D8" s="50">
        <v>1.05</v>
      </c>
      <c r="E8" s="49">
        <f t="shared" si="0"/>
        <v>38.047799999999995</v>
      </c>
    </row>
    <row r="9" spans="1:5" x14ac:dyDescent="0.3">
      <c r="A9" s="51" t="s">
        <v>48</v>
      </c>
      <c r="B9" s="42" t="s">
        <v>27</v>
      </c>
      <c r="C9" s="50">
        <v>905.9</v>
      </c>
      <c r="D9" s="50">
        <v>1.1000000000000001</v>
      </c>
      <c r="E9" s="49">
        <f t="shared" si="0"/>
        <v>996.49</v>
      </c>
    </row>
    <row r="10" spans="1:5" x14ac:dyDescent="0.3">
      <c r="A10" s="51" t="s">
        <v>42</v>
      </c>
      <c r="B10" s="20" t="s">
        <v>57</v>
      </c>
      <c r="C10" s="50">
        <v>905.9</v>
      </c>
      <c r="D10" s="50">
        <v>0.45</v>
      </c>
      <c r="E10" s="49">
        <f t="shared" si="0"/>
        <v>407.65499999999997</v>
      </c>
    </row>
    <row r="11" spans="1:5" x14ac:dyDescent="0.3">
      <c r="A11" s="51" t="s">
        <v>36</v>
      </c>
      <c r="B11" s="42" t="s">
        <v>27</v>
      </c>
      <c r="C11" s="50">
        <f>905.9+303</f>
        <v>1208.9000000000001</v>
      </c>
      <c r="D11" s="50">
        <v>1.1499999999999999</v>
      </c>
      <c r="E11" s="49">
        <f t="shared" si="0"/>
        <v>1390.2349999999999</v>
      </c>
    </row>
    <row r="12" spans="1:5" x14ac:dyDescent="0.3">
      <c r="A12" s="51" t="s">
        <v>37</v>
      </c>
      <c r="B12" s="42" t="s">
        <v>27</v>
      </c>
      <c r="C12" s="50">
        <f>905.9+303</f>
        <v>1208.9000000000001</v>
      </c>
      <c r="D12" s="50">
        <v>1.1499999999999999</v>
      </c>
      <c r="E12" s="49">
        <f t="shared" si="0"/>
        <v>1390.2349999999999</v>
      </c>
    </row>
    <row r="13" spans="1:5" x14ac:dyDescent="0.3">
      <c r="A13" s="51" t="s">
        <v>47</v>
      </c>
      <c r="B13" s="42" t="s">
        <v>29</v>
      </c>
      <c r="C13" s="50">
        <v>11</v>
      </c>
      <c r="D13" s="50">
        <v>1</v>
      </c>
      <c r="E13" s="49">
        <f t="shared" si="0"/>
        <v>11</v>
      </c>
    </row>
    <row r="14" spans="1:5" x14ac:dyDescent="0.3">
      <c r="A14" s="51" t="s">
        <v>46</v>
      </c>
      <c r="B14" s="42" t="s">
        <v>29</v>
      </c>
      <c r="C14" s="50">
        <v>2</v>
      </c>
      <c r="D14" s="50">
        <v>1</v>
      </c>
      <c r="E14" s="49">
        <f t="shared" si="0"/>
        <v>2</v>
      </c>
    </row>
    <row r="15" spans="1:5" x14ac:dyDescent="0.3">
      <c r="A15" s="51" t="s">
        <v>45</v>
      </c>
      <c r="B15" s="42" t="s">
        <v>29</v>
      </c>
      <c r="C15" s="50">
        <v>6</v>
      </c>
      <c r="D15" s="50">
        <v>1</v>
      </c>
      <c r="E15" s="49">
        <f t="shared" si="0"/>
        <v>6</v>
      </c>
    </row>
    <row r="16" spans="1:5" x14ac:dyDescent="0.3">
      <c r="A16" s="51" t="s">
        <v>44</v>
      </c>
      <c r="B16" s="42" t="s">
        <v>27</v>
      </c>
      <c r="C16" s="50">
        <v>15.9</v>
      </c>
      <c r="D16" s="50">
        <v>1</v>
      </c>
      <c r="E16" s="49">
        <f t="shared" si="0"/>
        <v>15.9</v>
      </c>
    </row>
    <row r="17" spans="1:5" x14ac:dyDescent="0.3">
      <c r="A17" s="51" t="s">
        <v>43</v>
      </c>
      <c r="B17" s="42" t="s">
        <v>27</v>
      </c>
      <c r="C17" s="50">
        <v>15.9</v>
      </c>
      <c r="D17" s="50">
        <v>1.1000000000000001</v>
      </c>
      <c r="E17" s="49">
        <f t="shared" si="0"/>
        <v>17.490000000000002</v>
      </c>
    </row>
    <row r="18" spans="1:5" x14ac:dyDescent="0.3">
      <c r="A18" s="45"/>
      <c r="B18" s="45"/>
      <c r="C18" s="46"/>
      <c r="D18" s="46"/>
    </row>
    <row r="19" spans="1:5" x14ac:dyDescent="0.3">
      <c r="A19" s="45"/>
      <c r="B19" s="45"/>
      <c r="C19" s="46"/>
      <c r="D19" s="46"/>
    </row>
    <row r="20" spans="1:5" x14ac:dyDescent="0.3">
      <c r="A20" s="45"/>
      <c r="B20" s="45"/>
      <c r="C20" s="46"/>
      <c r="D20" s="46"/>
    </row>
    <row r="21" spans="1:5" x14ac:dyDescent="0.3">
      <c r="A21" s="45"/>
      <c r="B21" s="45"/>
      <c r="C21" s="46"/>
      <c r="D21" s="46"/>
    </row>
    <row r="22" spans="1:5" x14ac:dyDescent="0.3">
      <c r="A22" s="45"/>
      <c r="B22" s="45"/>
      <c r="C22" s="46"/>
      <c r="D22" s="46"/>
    </row>
    <row r="23" spans="1:5" x14ac:dyDescent="0.3">
      <c r="A23" s="45"/>
      <c r="B23" s="45"/>
      <c r="C23" s="46"/>
      <c r="D23" s="46"/>
    </row>
    <row r="24" spans="1:5" x14ac:dyDescent="0.3">
      <c r="A24" s="45"/>
      <c r="B24" s="45"/>
      <c r="C24" s="46"/>
      <c r="D24" s="46"/>
    </row>
    <row r="25" spans="1:5" x14ac:dyDescent="0.3">
      <c r="A25" s="45"/>
      <c r="B25" s="45"/>
      <c r="C25" s="46"/>
      <c r="D25" s="46"/>
    </row>
    <row r="26" spans="1:5" x14ac:dyDescent="0.3">
      <c r="A26" s="45"/>
      <c r="B26" s="45"/>
      <c r="C26" s="46"/>
      <c r="D26" s="46"/>
    </row>
    <row r="27" spans="1:5" x14ac:dyDescent="0.3">
      <c r="A27" s="45"/>
      <c r="B27" s="45"/>
      <c r="C27" s="46"/>
      <c r="D27" s="46"/>
    </row>
    <row r="28" spans="1:5" x14ac:dyDescent="0.3">
      <c r="A28" s="45"/>
      <c r="B28" s="45"/>
      <c r="C28" s="46"/>
      <c r="D28" s="46"/>
    </row>
    <row r="29" spans="1:5" x14ac:dyDescent="0.3">
      <c r="A29" s="45"/>
      <c r="B29" s="45"/>
      <c r="C29" s="46"/>
      <c r="D29" s="46"/>
    </row>
    <row r="30" spans="1:5" x14ac:dyDescent="0.3">
      <c r="A30" s="43" t="s">
        <v>30</v>
      </c>
      <c r="B30" s="43"/>
      <c r="C30" s="44">
        <f>1.8*41</f>
        <v>73.8</v>
      </c>
      <c r="D30" s="44"/>
      <c r="E30" s="42" t="s">
        <v>27</v>
      </c>
    </row>
    <row r="31" spans="1:5" x14ac:dyDescent="0.3">
      <c r="A31" s="43" t="s">
        <v>31</v>
      </c>
      <c r="B31" s="43"/>
      <c r="C31" s="44">
        <f>91.57*0.76</f>
        <v>69.593199999999996</v>
      </c>
      <c r="D31" s="44"/>
      <c r="E31" s="42" t="s">
        <v>27</v>
      </c>
    </row>
    <row r="32" spans="1:5" x14ac:dyDescent="0.3">
      <c r="A32" s="43" t="s">
        <v>32</v>
      </c>
      <c r="B32" s="43"/>
      <c r="C32" s="44">
        <f>43.9*0.7</f>
        <v>30.729999999999997</v>
      </c>
      <c r="D32" s="44"/>
      <c r="E32" s="42" t="s">
        <v>27</v>
      </c>
    </row>
    <row r="33" spans="1:5" x14ac:dyDescent="0.3">
      <c r="A33" s="43" t="s">
        <v>33</v>
      </c>
      <c r="B33" s="43"/>
      <c r="C33" s="44">
        <f>0.9*51</f>
        <v>45.9</v>
      </c>
      <c r="D33" s="44"/>
      <c r="E33" s="42" t="s">
        <v>27</v>
      </c>
    </row>
    <row r="34" spans="1:5" x14ac:dyDescent="0.3">
      <c r="A34" s="43" t="s">
        <v>34</v>
      </c>
      <c r="B34" s="43"/>
      <c r="C34" s="44">
        <f>94*0.7</f>
        <v>65.8</v>
      </c>
      <c r="D34" s="44"/>
      <c r="E34" s="42" t="s">
        <v>27</v>
      </c>
    </row>
    <row r="35" spans="1:5" x14ac:dyDescent="0.3">
      <c r="A35" s="43" t="s">
        <v>35</v>
      </c>
      <c r="B35" s="43"/>
      <c r="C35" s="44">
        <f>0.4*43</f>
        <v>17.2</v>
      </c>
      <c r="D35" s="44"/>
      <c r="E35" s="42" t="s">
        <v>27</v>
      </c>
    </row>
  </sheetData>
  <dataConsolidate topLabels="1">
    <dataRefs count="1">
      <dataRef ref="B9:C34" sheet="Лист1"/>
    </dataRefs>
  </dataConsolid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Подгорный Вадим Михайлович</dc:creator>
  <cp:lastModifiedBy>User</cp:lastModifiedBy>
  <cp:lastPrinted>2024-09-10T08:33:17Z</cp:lastPrinted>
  <dcterms:created xsi:type="dcterms:W3CDTF">2014-02-24T11:08:40Z</dcterms:created>
  <dcterms:modified xsi:type="dcterms:W3CDTF">2024-09-16T11:52:56Z</dcterms:modified>
</cp:coreProperties>
</file>