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20 Transfer\Ружило\Мои здания\Все ВОР по вспомогательным зданиям\КПП №1\"/>
    </mc:Choice>
  </mc:AlternateContent>
  <bookViews>
    <workbookView xWindow="0" yWindow="0" windowWidth="28770" windowHeight="12270" tabRatio="546"/>
  </bookViews>
  <sheets>
    <sheet name="ДОКУМЕНТЫ" sheetId="11" r:id="rId1"/>
    <sheet name="Лист1" sheetId="12" r:id="rId2"/>
  </sheets>
  <definedNames>
    <definedName name="_xlnm._FilterDatabase" localSheetId="0" hidden="1">ДОКУМЕНТЫ!$A$13:$E$37</definedName>
    <definedName name="_xlnm.Print_Area" localSheetId="0">ДОКУМЕНТЫ!$A$1:$E$92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1" l="1"/>
  <c r="D62" i="11"/>
  <c r="D59" i="11"/>
  <c r="D58" i="11"/>
  <c r="D55" i="11"/>
  <c r="D54" i="11"/>
  <c r="D51" i="11"/>
  <c r="D50" i="11"/>
  <c r="D48" i="11"/>
  <c r="D29" i="11"/>
  <c r="D45" i="11"/>
  <c r="D44" i="11"/>
  <c r="D43" i="11"/>
  <c r="D42" i="11"/>
  <c r="D37" i="11"/>
  <c r="D36" i="11"/>
  <c r="D35" i="11"/>
  <c r="D30" i="11"/>
  <c r="D21" i="11"/>
  <c r="D26" i="11"/>
  <c r="D25" i="11"/>
  <c r="D24" i="11"/>
  <c r="D40" i="11" l="1"/>
  <c r="D33" i="11"/>
  <c r="D23" i="11" l="1"/>
  <c r="D18" i="11"/>
  <c r="D75" i="11" l="1"/>
  <c r="D32" i="12" l="1"/>
  <c r="F33" i="12" l="1"/>
  <c r="F34" i="12"/>
  <c r="F35" i="12"/>
  <c r="F36" i="12"/>
  <c r="F37" i="12"/>
  <c r="F38" i="12"/>
  <c r="F39" i="12"/>
  <c r="F32" i="12"/>
  <c r="F40" i="12" l="1"/>
</calcChain>
</file>

<file path=xl/sharedStrings.xml><?xml version="1.0" encoding="utf-8"?>
<sst xmlns="http://schemas.openxmlformats.org/spreadsheetml/2006/main" count="177" uniqueCount="107">
  <si>
    <t>Примечания</t>
  </si>
  <si>
    <t>Ед, изм.</t>
  </si>
  <si>
    <t>м2</t>
  </si>
  <si>
    <t>№ п/п</t>
  </si>
  <si>
    <t>Наименование работ и материалов</t>
  </si>
  <si>
    <t>На выполнение:</t>
  </si>
  <si>
    <t>По проекту:</t>
  </si>
  <si>
    <t>Код направления:</t>
  </si>
  <si>
    <t>Код объекта</t>
  </si>
  <si>
    <t>Главный аналитик ________________С.С. Сенцов</t>
  </si>
  <si>
    <t>Строительство Аэровокзального комплекса (АВК) и объектов служебно-технической территории аэропорта г. Краснодар</t>
  </si>
  <si>
    <t>Объемы материалов подлежат уточнению</t>
  </si>
  <si>
    <t>Общий объем работ</t>
  </si>
  <si>
    <t>шт</t>
  </si>
  <si>
    <t>м3</t>
  </si>
  <si>
    <t>л</t>
  </si>
  <si>
    <t>1</t>
  </si>
  <si>
    <t>1.1</t>
  </si>
  <si>
    <t>м.п</t>
  </si>
  <si>
    <t>Бетон В25 F150 W6 ГОСТ 26633-2015</t>
  </si>
  <si>
    <t>19 «Объекты генплана и благоустройства»</t>
  </si>
  <si>
    <t>Руководитель департамента строительного производства ________________________Легкоконец И.Г.</t>
  </si>
  <si>
    <t>2</t>
  </si>
  <si>
    <t>2.1</t>
  </si>
  <si>
    <t>3</t>
  </si>
  <si>
    <t>3.1</t>
  </si>
  <si>
    <t>4</t>
  </si>
  <si>
    <t>4.1</t>
  </si>
  <si>
    <t>5</t>
  </si>
  <si>
    <t>5.1</t>
  </si>
  <si>
    <t>6</t>
  </si>
  <si>
    <t>6.1</t>
  </si>
  <si>
    <t>7</t>
  </si>
  <si>
    <t>7.1</t>
  </si>
  <si>
    <t>8</t>
  </si>
  <si>
    <t>8.1</t>
  </si>
  <si>
    <t>9</t>
  </si>
  <si>
    <t>9.1</t>
  </si>
  <si>
    <t>18.2</t>
  </si>
  <si>
    <t>18.3</t>
  </si>
  <si>
    <t>18.4</t>
  </si>
  <si>
    <t>18.5</t>
  </si>
  <si>
    <t>Приложение №4 к Техническому заданию</t>
  </si>
  <si>
    <t xml:space="preserve">УТВЕРЖДАЮ: Директор по производству  ООО "АЭРОТЕРМИНАЛ" </t>
  </si>
  <si>
    <t>______________Коктыш В.Г.</t>
  </si>
  <si>
    <t>т</t>
  </si>
  <si>
    <t>Арматура Ø 12 А500С ГОСТ 34028-2016</t>
  </si>
  <si>
    <t>Арматура Ø 8 А240 ГОСТ 34028-2016</t>
  </si>
  <si>
    <t>Арматура Ø 10 А500С ГОСТ 34028-2016</t>
  </si>
  <si>
    <t>Праймер битумный ТЕХНОНИКОЛЬ №1, ТУ 5775-011-17925162-2003</t>
  </si>
  <si>
    <t>Герметик Masterflex</t>
  </si>
  <si>
    <t>Битумная мастика в два слоя по стеклосетке Технониколь №21, ТУ 5775-018-17925162-2004</t>
  </si>
  <si>
    <t xml:space="preserve">Стеклосетка ФСР-160(110)-2000/2000 ГОСТ Р 55225-2017, с ячейкой 2х2мм </t>
  </si>
  <si>
    <t xml:space="preserve">Устройство и заделка усадочного шва t=5мм в плите Ппм1 </t>
  </si>
  <si>
    <t>Экструзионный пенополистирол "Пеноплекс"</t>
  </si>
  <si>
    <t>Жгут "Вилатерм" 8 мм, ТУ 2291-009-03989419-2006</t>
  </si>
  <si>
    <t xml:space="preserve">Устройство и заделка деформационного шва в плите Ппм1 </t>
  </si>
  <si>
    <t>Цементно-песчаный раствор не менее М200, ГОСТ Р 58766-2019</t>
  </si>
  <si>
    <t>Устройство подливки металлических колонн</t>
  </si>
  <si>
    <t>Безусадочный раствор не менее В30, ГОСТ 31357-2007</t>
  </si>
  <si>
    <t>Устройство галтелей 50х50 и заполнение промежутков между фундаментными балками из ц.п.р М200</t>
  </si>
  <si>
    <t xml:space="preserve">                                                                 Ведущий специалист ИТД________________________Ружило Д.Ю.</t>
  </si>
  <si>
    <t>Устройство железобетонных конструкций здания КПП №1</t>
  </si>
  <si>
    <t xml:space="preserve"> " Здание КПП №1"</t>
  </si>
  <si>
    <r>
      <t xml:space="preserve">Контрактный пакет </t>
    </r>
    <r>
      <rPr>
        <sz val="14"/>
        <rFont val="Times New Roman"/>
        <family val="1"/>
        <charset val="204"/>
      </rPr>
      <t>16-C021 «Устройство здания КПП №1»</t>
    </r>
  </si>
  <si>
    <t>Бетонная подготовка и выкружки</t>
  </si>
  <si>
    <t>Бетон В7,5, ГОСТ 26633-2015</t>
  </si>
  <si>
    <t>Устройство бетонной подготовки толщиной 100мм и выкружек</t>
  </si>
  <si>
    <t>Устройство плиты монолитной толщиной 200мм.</t>
  </si>
  <si>
    <t>Арматура Ø 16 А500С ГОСТ 34028-2016</t>
  </si>
  <si>
    <t>Установка закладных деталей в приямках</t>
  </si>
  <si>
    <t>м</t>
  </si>
  <si>
    <t>22</t>
  </si>
  <si>
    <t>22.1</t>
  </si>
  <si>
    <t>Болт 1.1 М36x900 09Г2С-6, ГОСТ 24379.1-2012</t>
  </si>
  <si>
    <t>23</t>
  </si>
  <si>
    <t>23.1</t>
  </si>
  <si>
    <t>4.2</t>
  </si>
  <si>
    <t>Песок ср. крупности, kупл.=0.95, ГОСТ 8736-2014</t>
  </si>
  <si>
    <t>5.2</t>
  </si>
  <si>
    <t>Устройство песчаной подготовки с уплотнением 100мм.</t>
  </si>
  <si>
    <t>6.2</t>
  </si>
  <si>
    <t>РД шифр: 1322-Эт2-7.2- КЖ изм.4</t>
  </si>
  <si>
    <t>Фундамен монолитный Ф-3 8шт</t>
  </si>
  <si>
    <t>Устройство фундаментов монолитных 1500х1500.</t>
  </si>
  <si>
    <t>2.2</t>
  </si>
  <si>
    <t>Устройство песчаной подготовки с уплотнением 300мм.</t>
  </si>
  <si>
    <t>Устройство фундамента монолитного толщиной 1600мм.</t>
  </si>
  <si>
    <t>Фундамент монолитный ПФ-1 h=1600 мм 16 шт</t>
  </si>
  <si>
    <t>Плита фундаментная монолитная Пм-2 h=200 мм 1 шт</t>
  </si>
  <si>
    <t>49,54</t>
  </si>
  <si>
    <t>Приямок монолитный Прм-1 h=200 мм 2 шт</t>
  </si>
  <si>
    <t>Устройство приямка монолитного толщиной 200мм.</t>
  </si>
  <si>
    <t>Приямок монолитный Прм-2 h=200 мм 2 шт</t>
  </si>
  <si>
    <t>Плита фундаментная монолитная Пф-6 2шт</t>
  </si>
  <si>
    <t>Устройство плиты фундаментной монолитной</t>
  </si>
  <si>
    <t>Плита фундаментная монолитная Пф-7 1шт</t>
  </si>
  <si>
    <t>Устройство парапета монолитного Пт-1 100мм</t>
  </si>
  <si>
    <t>Парапет монолитный Пт-1  h=100 мм 1шт</t>
  </si>
  <si>
    <t>Болты закладные А2</t>
  </si>
  <si>
    <t>Установка закладных болтов в фундаментах Ф-3</t>
  </si>
  <si>
    <t>Закладная деталь Зд-1</t>
  </si>
  <si>
    <t>Плита, Лист 30 ГОСТ 19903-2015/Ст3 ГОСТ14637-89, 240х320 мм</t>
  </si>
  <si>
    <t>Прокат круглый, Ø24 ГОСТ2590-2016/Ст3 ГОСТ 535-88, L=700 мм</t>
  </si>
  <si>
    <t>Закладная деталь Зд-2 МН553,  1.400-15.В1.550-04</t>
  </si>
  <si>
    <t>Закладные детали Зд-1 и Зд-2</t>
  </si>
  <si>
    <t>Ведомость объемов работ и материалов №611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</si>
</sst>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"/>
    <numFmt numFmtId="165" formatCode="0.0000"/>
    <numFmt numFmtId="166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/>
    <xf numFmtId="2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2" fontId="5" fillId="3" borderId="8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0" fontId="2" fillId="0" borderId="2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2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/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8" fillId="0" borderId="0" xfId="0" applyFont="1" applyBorder="1"/>
    <xf numFmtId="0" fontId="8" fillId="0" borderId="0" xfId="0" applyFont="1"/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49" fontId="3" fillId="2" borderId="1" xfId="0" applyNumberFormat="1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84"/>
  <sheetViews>
    <sheetView tabSelected="1" view="pageBreakPreview" zoomScale="90" zoomScaleNormal="55" zoomScaleSheetLayoutView="90" workbookViewId="0">
      <selection activeCell="A4" sqref="A4:E4"/>
    </sheetView>
  </sheetViews>
  <sheetFormatPr defaultRowHeight="15" x14ac:dyDescent="0.25"/>
  <cols>
    <col min="1" max="1" width="13.140625" style="3" customWidth="1"/>
    <col min="2" max="2" width="119.85546875" style="4" customWidth="1"/>
    <col min="3" max="3" width="22.42578125" style="5" customWidth="1"/>
    <col min="4" max="4" width="32.7109375" style="6" customWidth="1"/>
    <col min="5" max="5" width="51.42578125" style="4" customWidth="1"/>
    <col min="6" max="6" width="18.28515625" style="8" customWidth="1"/>
    <col min="7" max="256" width="9.140625" style="8"/>
    <col min="257" max="16384" width="9.140625" style="4"/>
  </cols>
  <sheetData>
    <row r="1" spans="1:5" ht="43.5" customHeight="1" x14ac:dyDescent="0.3">
      <c r="E1" s="7" t="s">
        <v>42</v>
      </c>
    </row>
    <row r="2" spans="1:5" ht="39" customHeight="1" x14ac:dyDescent="0.3">
      <c r="A2" s="9"/>
      <c r="B2" s="10"/>
      <c r="C2" s="11"/>
      <c r="D2" s="12"/>
      <c r="E2" s="13" t="s">
        <v>43</v>
      </c>
    </row>
    <row r="3" spans="1:5" ht="48" customHeight="1" x14ac:dyDescent="0.3">
      <c r="A3" s="9"/>
      <c r="B3" s="10"/>
      <c r="C3" s="11"/>
      <c r="D3" s="12"/>
      <c r="E3" s="13" t="s">
        <v>44</v>
      </c>
    </row>
    <row r="4" spans="1:5" ht="64.5" customHeight="1" x14ac:dyDescent="0.35">
      <c r="A4" s="71" t="s">
        <v>106</v>
      </c>
      <c r="B4" s="72"/>
      <c r="C4" s="72"/>
      <c r="D4" s="72"/>
      <c r="E4" s="72"/>
    </row>
    <row r="5" spans="1:5" ht="36" customHeight="1" x14ac:dyDescent="0.35">
      <c r="A5" s="14"/>
      <c r="B5" s="15" t="s">
        <v>5</v>
      </c>
      <c r="C5" s="74" t="s">
        <v>62</v>
      </c>
      <c r="D5" s="74"/>
      <c r="E5" s="74"/>
    </row>
    <row r="6" spans="1:5" ht="45.75" customHeight="1" x14ac:dyDescent="0.35">
      <c r="A6" s="14"/>
      <c r="B6" s="15" t="s">
        <v>6</v>
      </c>
      <c r="C6" s="74" t="s">
        <v>10</v>
      </c>
      <c r="D6" s="74"/>
      <c r="E6" s="74"/>
    </row>
    <row r="7" spans="1:5" ht="30.75" customHeight="1" x14ac:dyDescent="0.35">
      <c r="A7" s="14"/>
      <c r="B7" s="15" t="s">
        <v>7</v>
      </c>
      <c r="C7" s="75" t="s">
        <v>20</v>
      </c>
      <c r="D7" s="75"/>
      <c r="E7" s="75"/>
    </row>
    <row r="8" spans="1:5" ht="30.75" customHeight="1" x14ac:dyDescent="0.35">
      <c r="A8" s="14"/>
      <c r="B8" s="15" t="s">
        <v>8</v>
      </c>
      <c r="C8" s="75" t="s">
        <v>63</v>
      </c>
      <c r="D8" s="75"/>
      <c r="E8" s="75"/>
    </row>
    <row r="9" spans="1:5" ht="30.75" customHeight="1" x14ac:dyDescent="0.35">
      <c r="A9" s="14"/>
      <c r="B9" s="15"/>
      <c r="C9" s="16"/>
      <c r="D9" s="17"/>
      <c r="E9" s="15"/>
    </row>
    <row r="10" spans="1:5" ht="30.75" customHeight="1" x14ac:dyDescent="0.35">
      <c r="A10" s="14"/>
      <c r="B10" s="15" t="s">
        <v>9</v>
      </c>
      <c r="C10" s="16"/>
      <c r="D10" s="17"/>
      <c r="E10" s="15"/>
    </row>
    <row r="11" spans="1:5" ht="54.75" customHeight="1" x14ac:dyDescent="0.25">
      <c r="A11" s="73" t="s">
        <v>64</v>
      </c>
      <c r="B11" s="73"/>
      <c r="C11" s="73"/>
      <c r="D11" s="73"/>
      <c r="E11" s="73"/>
    </row>
    <row r="12" spans="1:5" ht="23.25" customHeight="1" thickBot="1" x14ac:dyDescent="0.35">
      <c r="A12" s="9"/>
      <c r="B12" s="69"/>
      <c r="C12" s="69"/>
      <c r="D12" s="69"/>
      <c r="E12" s="69"/>
    </row>
    <row r="13" spans="1:5" ht="80.25" customHeight="1" thickBot="1" x14ac:dyDescent="0.3">
      <c r="A13" s="18" t="s">
        <v>3</v>
      </c>
      <c r="B13" s="19" t="s">
        <v>4</v>
      </c>
      <c r="C13" s="20" t="s">
        <v>1</v>
      </c>
      <c r="D13" s="21" t="s">
        <v>12</v>
      </c>
      <c r="E13" s="22" t="s">
        <v>0</v>
      </c>
    </row>
    <row r="14" spans="1:5" ht="28.5" customHeight="1" thickBot="1" x14ac:dyDescent="0.3">
      <c r="A14" s="23"/>
      <c r="B14" s="24" t="s">
        <v>82</v>
      </c>
      <c r="C14" s="25"/>
      <c r="D14" s="26"/>
      <c r="E14" s="27"/>
    </row>
    <row r="15" spans="1:5" ht="21.75" customHeight="1" x14ac:dyDescent="0.25">
      <c r="A15" s="28">
        <v>1</v>
      </c>
      <c r="B15" s="28">
        <v>3</v>
      </c>
      <c r="C15" s="28">
        <v>5</v>
      </c>
      <c r="D15" s="28">
        <v>6</v>
      </c>
      <c r="E15" s="28">
        <v>7</v>
      </c>
    </row>
    <row r="16" spans="1:5" ht="21.75" customHeight="1" x14ac:dyDescent="0.25">
      <c r="A16" s="29" t="s">
        <v>16</v>
      </c>
      <c r="B16" s="32" t="s">
        <v>65</v>
      </c>
      <c r="C16" s="29"/>
      <c r="D16" s="29"/>
      <c r="E16" s="29"/>
    </row>
    <row r="17" spans="1:256" ht="21.75" customHeight="1" x14ac:dyDescent="0.25">
      <c r="A17" s="33" t="s">
        <v>17</v>
      </c>
      <c r="B17" s="31" t="s">
        <v>67</v>
      </c>
      <c r="C17" s="33" t="s">
        <v>14</v>
      </c>
      <c r="D17" s="35">
        <v>22</v>
      </c>
      <c r="E17" s="33"/>
    </row>
    <row r="18" spans="1:256" ht="21.75" customHeight="1" x14ac:dyDescent="0.25">
      <c r="A18" s="33"/>
      <c r="B18" s="36" t="s">
        <v>66</v>
      </c>
      <c r="C18" s="33" t="s">
        <v>14</v>
      </c>
      <c r="D18" s="35">
        <f>D17*1.02</f>
        <v>22.44</v>
      </c>
      <c r="E18" s="33"/>
    </row>
    <row r="19" spans="1:256" ht="21.75" customHeight="1" x14ac:dyDescent="0.25">
      <c r="A19" s="29" t="s">
        <v>22</v>
      </c>
      <c r="B19" s="32" t="s">
        <v>83</v>
      </c>
      <c r="C19" s="29"/>
      <c r="D19" s="29"/>
      <c r="E19" s="29"/>
    </row>
    <row r="20" spans="1:256" ht="21.75" customHeight="1" x14ac:dyDescent="0.25">
      <c r="A20" s="33" t="s">
        <v>23</v>
      </c>
      <c r="B20" s="31" t="s">
        <v>86</v>
      </c>
      <c r="C20" s="33" t="s">
        <v>14</v>
      </c>
      <c r="D20" s="35">
        <v>8.6639999999999997</v>
      </c>
      <c r="E20" s="33"/>
    </row>
    <row r="21" spans="1:256" ht="21.75" customHeight="1" x14ac:dyDescent="0.25">
      <c r="A21" s="33"/>
      <c r="B21" s="31" t="s">
        <v>78</v>
      </c>
      <c r="C21" s="33" t="s">
        <v>14</v>
      </c>
      <c r="D21" s="35">
        <f>8.664*1.24</f>
        <v>10.743359999999999</v>
      </c>
      <c r="E21" s="33"/>
    </row>
    <row r="22" spans="1:256" ht="21.75" customHeight="1" x14ac:dyDescent="0.25">
      <c r="A22" s="33" t="s">
        <v>85</v>
      </c>
      <c r="B22" s="31" t="s">
        <v>84</v>
      </c>
      <c r="C22" s="33" t="s">
        <v>14</v>
      </c>
      <c r="D22" s="35">
        <v>11.52</v>
      </c>
      <c r="E22" s="33"/>
    </row>
    <row r="23" spans="1:256" ht="21.75" customHeight="1" x14ac:dyDescent="0.25">
      <c r="A23" s="33"/>
      <c r="B23" s="36" t="s">
        <v>19</v>
      </c>
      <c r="C23" s="33" t="s">
        <v>14</v>
      </c>
      <c r="D23" s="49">
        <f>D22*1.015</f>
        <v>11.692799999999998</v>
      </c>
      <c r="E23" s="33"/>
    </row>
    <row r="24" spans="1:256" ht="21.75" customHeight="1" x14ac:dyDescent="0.25">
      <c r="A24" s="33"/>
      <c r="B24" s="36" t="s">
        <v>69</v>
      </c>
      <c r="C24" s="33" t="s">
        <v>45</v>
      </c>
      <c r="D24" s="50">
        <f>0.08658*1.015</f>
        <v>8.787869999999999E-2</v>
      </c>
      <c r="E24" s="33"/>
    </row>
    <row r="25" spans="1:256" ht="21.75" customHeight="1" x14ac:dyDescent="0.25">
      <c r="A25" s="33"/>
      <c r="B25" s="36" t="s">
        <v>48</v>
      </c>
      <c r="C25" s="33" t="s">
        <v>45</v>
      </c>
      <c r="D25" s="50">
        <f>0.011*1.015</f>
        <v>1.1164999999999998E-2</v>
      </c>
      <c r="E25" s="33"/>
    </row>
    <row r="26" spans="1:256" ht="21.75" customHeight="1" x14ac:dyDescent="0.25">
      <c r="A26" s="33"/>
      <c r="B26" s="36" t="s">
        <v>47</v>
      </c>
      <c r="C26" s="33" t="s">
        <v>45</v>
      </c>
      <c r="D26" s="50">
        <f>0.01068*1.015</f>
        <v>1.0840199999999999E-2</v>
      </c>
      <c r="E26" s="33"/>
    </row>
    <row r="27" spans="1:256" ht="21.75" customHeight="1" x14ac:dyDescent="0.25">
      <c r="A27" s="29" t="s">
        <v>24</v>
      </c>
      <c r="B27" s="32" t="s">
        <v>88</v>
      </c>
      <c r="C27" s="29"/>
      <c r="D27" s="29"/>
      <c r="E27" s="29"/>
    </row>
    <row r="28" spans="1:256" ht="21.75" customHeight="1" x14ac:dyDescent="0.25">
      <c r="A28" s="33" t="s">
        <v>25</v>
      </c>
      <c r="B28" s="31" t="s">
        <v>87</v>
      </c>
      <c r="C28" s="33" t="s">
        <v>14</v>
      </c>
      <c r="D28" s="35">
        <v>28.16</v>
      </c>
      <c r="E28" s="33"/>
    </row>
    <row r="29" spans="1:256" ht="21.75" customHeight="1" x14ac:dyDescent="0.25">
      <c r="A29" s="33"/>
      <c r="B29" s="31" t="s">
        <v>19</v>
      </c>
      <c r="C29" s="33" t="s">
        <v>14</v>
      </c>
      <c r="D29" s="35">
        <f>28.16*1.015</f>
        <v>28.582399999999996</v>
      </c>
      <c r="E29" s="33"/>
    </row>
    <row r="30" spans="1:256" ht="21.75" customHeight="1" x14ac:dyDescent="0.25">
      <c r="A30" s="33"/>
      <c r="B30" s="34" t="s">
        <v>48</v>
      </c>
      <c r="C30" s="33" t="s">
        <v>45</v>
      </c>
      <c r="D30" s="49">
        <f>0.9429*1.015</f>
        <v>0.95704349999999982</v>
      </c>
      <c r="E30" s="33"/>
    </row>
    <row r="31" spans="1:256" ht="21.75" customHeight="1" x14ac:dyDescent="0.25">
      <c r="A31" s="29" t="s">
        <v>26</v>
      </c>
      <c r="B31" s="32" t="s">
        <v>89</v>
      </c>
      <c r="C31" s="29"/>
      <c r="D31" s="29"/>
      <c r="E31" s="29"/>
    </row>
    <row r="32" spans="1:256" s="48" customFormat="1" ht="21.75" customHeight="1" x14ac:dyDescent="0.25">
      <c r="A32" s="62" t="s">
        <v>27</v>
      </c>
      <c r="B32" s="66" t="s">
        <v>86</v>
      </c>
      <c r="C32" s="62" t="s">
        <v>14</v>
      </c>
      <c r="D32" s="67">
        <v>0.23</v>
      </c>
      <c r="E32" s="62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  <c r="HZ32" s="47"/>
      <c r="IA32" s="47"/>
      <c r="IB32" s="47"/>
      <c r="IC32" s="47"/>
      <c r="ID32" s="47"/>
      <c r="IE32" s="47"/>
      <c r="IF32" s="47"/>
      <c r="IG32" s="47"/>
      <c r="IH32" s="47"/>
      <c r="II32" s="47"/>
      <c r="IJ32" s="47"/>
      <c r="IK32" s="47"/>
      <c r="IL32" s="47"/>
      <c r="IM32" s="47"/>
      <c r="IN32" s="47"/>
      <c r="IO32" s="47"/>
      <c r="IP32" s="47"/>
      <c r="IQ32" s="47"/>
      <c r="IR32" s="47"/>
      <c r="IS32" s="47"/>
      <c r="IT32" s="47"/>
      <c r="IU32" s="47"/>
      <c r="IV32" s="47"/>
    </row>
    <row r="33" spans="1:256" s="48" customFormat="1" ht="21.75" customHeight="1" x14ac:dyDescent="0.25">
      <c r="A33" s="62"/>
      <c r="B33" s="66" t="s">
        <v>78</v>
      </c>
      <c r="C33" s="62" t="s">
        <v>14</v>
      </c>
      <c r="D33" s="67">
        <f>0.23*1.24</f>
        <v>0.28520000000000001</v>
      </c>
      <c r="E33" s="62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  <c r="HZ33" s="47"/>
      <c r="IA33" s="47"/>
      <c r="IB33" s="47"/>
      <c r="IC33" s="47"/>
      <c r="ID33" s="47"/>
      <c r="IE33" s="47"/>
      <c r="IF33" s="47"/>
      <c r="IG33" s="47"/>
      <c r="IH33" s="47"/>
      <c r="II33" s="47"/>
      <c r="IJ33" s="47"/>
      <c r="IK33" s="47"/>
      <c r="IL33" s="47"/>
      <c r="IM33" s="47"/>
      <c r="IN33" s="47"/>
      <c r="IO33" s="47"/>
      <c r="IP33" s="47"/>
      <c r="IQ33" s="47"/>
      <c r="IR33" s="47"/>
      <c r="IS33" s="47"/>
      <c r="IT33" s="47"/>
      <c r="IU33" s="47"/>
      <c r="IV33" s="47"/>
    </row>
    <row r="34" spans="1:256" ht="21.75" customHeight="1" x14ac:dyDescent="0.25">
      <c r="A34" s="30" t="s">
        <v>77</v>
      </c>
      <c r="B34" s="31" t="s">
        <v>68</v>
      </c>
      <c r="C34" s="30" t="s">
        <v>14</v>
      </c>
      <c r="D34" s="30" t="s">
        <v>90</v>
      </c>
      <c r="E34" s="30"/>
    </row>
    <row r="35" spans="1:256" ht="21.75" customHeight="1" x14ac:dyDescent="0.25">
      <c r="A35" s="30"/>
      <c r="B35" s="31" t="s">
        <v>19</v>
      </c>
      <c r="C35" s="30" t="s">
        <v>14</v>
      </c>
      <c r="D35" s="49">
        <f>49.54*1.015</f>
        <v>50.283099999999997</v>
      </c>
      <c r="E35" s="30"/>
    </row>
    <row r="36" spans="1:256" ht="21.75" customHeight="1" x14ac:dyDescent="0.25">
      <c r="A36" s="30"/>
      <c r="B36" s="31" t="s">
        <v>46</v>
      </c>
      <c r="C36" s="30" t="s">
        <v>45</v>
      </c>
      <c r="D36" s="51">
        <f>46114*1.015/1000</f>
        <v>46.805709999999998</v>
      </c>
      <c r="E36" s="30"/>
    </row>
    <row r="37" spans="1:256" ht="21.75" customHeight="1" x14ac:dyDescent="0.25">
      <c r="A37" s="30"/>
      <c r="B37" s="31" t="s">
        <v>48</v>
      </c>
      <c r="C37" s="30" t="s">
        <v>45</v>
      </c>
      <c r="D37" s="51">
        <f>753.8*1.015/1000</f>
        <v>0.76510699999999987</v>
      </c>
      <c r="E37" s="30"/>
    </row>
    <row r="38" spans="1:256" ht="21.75" customHeight="1" x14ac:dyDescent="0.25">
      <c r="A38" s="29" t="s">
        <v>28</v>
      </c>
      <c r="B38" s="32" t="s">
        <v>91</v>
      </c>
      <c r="C38" s="29"/>
      <c r="D38" s="29"/>
      <c r="E38" s="29"/>
    </row>
    <row r="39" spans="1:256" s="48" customFormat="1" ht="21.75" customHeight="1" x14ac:dyDescent="0.25">
      <c r="A39" s="62" t="s">
        <v>29</v>
      </c>
      <c r="B39" s="66" t="s">
        <v>80</v>
      </c>
      <c r="C39" s="62" t="s">
        <v>14</v>
      </c>
      <c r="D39" s="67">
        <v>0.27</v>
      </c>
      <c r="E39" s="62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  <c r="IC39" s="47"/>
      <c r="ID39" s="47"/>
      <c r="IE39" s="47"/>
      <c r="IF39" s="47"/>
      <c r="IG39" s="47"/>
      <c r="IH39" s="47"/>
      <c r="II39" s="47"/>
      <c r="IJ39" s="47"/>
      <c r="IK39" s="47"/>
      <c r="IL39" s="47"/>
      <c r="IM39" s="47"/>
      <c r="IN39" s="47"/>
      <c r="IO39" s="47"/>
      <c r="IP39" s="47"/>
      <c r="IQ39" s="47"/>
      <c r="IR39" s="47"/>
      <c r="IS39" s="47"/>
      <c r="IT39" s="47"/>
      <c r="IU39" s="47"/>
      <c r="IV39" s="47"/>
    </row>
    <row r="40" spans="1:256" s="48" customFormat="1" ht="21.75" customHeight="1" x14ac:dyDescent="0.25">
      <c r="A40" s="62"/>
      <c r="B40" s="66" t="s">
        <v>78</v>
      </c>
      <c r="C40" s="62" t="s">
        <v>14</v>
      </c>
      <c r="D40" s="67">
        <f>0.27*1.24</f>
        <v>0.33480000000000004</v>
      </c>
      <c r="E40" s="62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  <c r="IC40" s="47"/>
      <c r="ID40" s="47"/>
      <c r="IE40" s="47"/>
      <c r="IF40" s="47"/>
      <c r="IG40" s="47"/>
      <c r="IH40" s="47"/>
      <c r="II40" s="47"/>
      <c r="IJ40" s="47"/>
      <c r="IK40" s="47"/>
      <c r="IL40" s="47"/>
      <c r="IM40" s="47"/>
      <c r="IN40" s="47"/>
      <c r="IO40" s="47"/>
      <c r="IP40" s="47"/>
      <c r="IQ40" s="47"/>
      <c r="IR40" s="47"/>
      <c r="IS40" s="47"/>
      <c r="IT40" s="47"/>
      <c r="IU40" s="47"/>
      <c r="IV40" s="47"/>
    </row>
    <row r="41" spans="1:256" ht="21.75" customHeight="1" x14ac:dyDescent="0.25">
      <c r="A41" s="33" t="s">
        <v>79</v>
      </c>
      <c r="B41" s="31" t="s">
        <v>92</v>
      </c>
      <c r="C41" s="33" t="s">
        <v>14</v>
      </c>
      <c r="D41" s="35">
        <v>58.12</v>
      </c>
      <c r="E41" s="33"/>
    </row>
    <row r="42" spans="1:256" ht="21.75" customHeight="1" x14ac:dyDescent="0.25">
      <c r="A42" s="30"/>
      <c r="B42" s="31" t="s">
        <v>19</v>
      </c>
      <c r="C42" s="30" t="s">
        <v>14</v>
      </c>
      <c r="D42" s="49">
        <f>58.12*1.015</f>
        <v>58.991799999999991</v>
      </c>
      <c r="E42" s="30"/>
    </row>
    <row r="43" spans="1:256" s="61" customFormat="1" ht="21.75" customHeight="1" x14ac:dyDescent="0.2">
      <c r="A43" s="59"/>
      <c r="B43" s="31" t="s">
        <v>46</v>
      </c>
      <c r="C43" s="30" t="s">
        <v>45</v>
      </c>
      <c r="D43" s="51">
        <f>3062.9*1.015/1000</f>
        <v>3.1088434999999999</v>
      </c>
      <c r="E43" s="59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  <c r="DO43" s="60"/>
      <c r="DP43" s="60"/>
      <c r="DQ43" s="60"/>
      <c r="DR43" s="60"/>
      <c r="DS43" s="60"/>
      <c r="DT43" s="60"/>
      <c r="DU43" s="60"/>
      <c r="DV43" s="60"/>
      <c r="DW43" s="60"/>
      <c r="DX43" s="60"/>
      <c r="DY43" s="60"/>
      <c r="DZ43" s="60"/>
      <c r="EA43" s="60"/>
      <c r="EB43" s="60"/>
      <c r="EC43" s="60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0"/>
      <c r="ER43" s="60"/>
      <c r="ES43" s="60"/>
      <c r="ET43" s="60"/>
      <c r="EU43" s="60"/>
      <c r="EV43" s="60"/>
      <c r="EW43" s="60"/>
      <c r="EX43" s="60"/>
      <c r="EY43" s="60"/>
      <c r="EZ43" s="60"/>
      <c r="FA43" s="60"/>
      <c r="FB43" s="60"/>
      <c r="FC43" s="60"/>
      <c r="FD43" s="60"/>
      <c r="FE43" s="60"/>
      <c r="FF43" s="60"/>
      <c r="FG43" s="60"/>
      <c r="FH43" s="60"/>
      <c r="FI43" s="60"/>
      <c r="FJ43" s="60"/>
      <c r="FK43" s="60"/>
      <c r="FL43" s="60"/>
      <c r="FM43" s="60"/>
      <c r="FN43" s="60"/>
      <c r="FO43" s="60"/>
      <c r="FP43" s="60"/>
      <c r="FQ43" s="60"/>
      <c r="FR43" s="60"/>
      <c r="FS43" s="60"/>
      <c r="FT43" s="60"/>
      <c r="FU43" s="60"/>
      <c r="FV43" s="60"/>
      <c r="FW43" s="60"/>
      <c r="FX43" s="60"/>
      <c r="FY43" s="60"/>
      <c r="FZ43" s="60"/>
      <c r="GA43" s="60"/>
      <c r="GB43" s="60"/>
      <c r="GC43" s="60"/>
      <c r="GD43" s="60"/>
      <c r="GE43" s="60"/>
      <c r="GF43" s="60"/>
      <c r="GG43" s="60"/>
      <c r="GH43" s="60"/>
      <c r="GI43" s="60"/>
      <c r="GJ43" s="60"/>
      <c r="GK43" s="60"/>
      <c r="GL43" s="60"/>
      <c r="GM43" s="60"/>
      <c r="GN43" s="60"/>
      <c r="GO43" s="60"/>
      <c r="GP43" s="60"/>
      <c r="GQ43" s="60"/>
      <c r="GR43" s="60"/>
      <c r="GS43" s="60"/>
      <c r="GT43" s="60"/>
      <c r="GU43" s="60"/>
      <c r="GV43" s="60"/>
      <c r="GW43" s="60"/>
      <c r="GX43" s="60"/>
      <c r="GY43" s="60"/>
      <c r="GZ43" s="60"/>
      <c r="HA43" s="60"/>
      <c r="HB43" s="60"/>
      <c r="HC43" s="60"/>
      <c r="HD43" s="60"/>
      <c r="HE43" s="60"/>
      <c r="HF43" s="60"/>
      <c r="HG43" s="60"/>
      <c r="HH43" s="60"/>
      <c r="HI43" s="60"/>
      <c r="HJ43" s="60"/>
      <c r="HK43" s="60"/>
      <c r="HL43" s="60"/>
      <c r="HM43" s="60"/>
      <c r="HN43" s="60"/>
      <c r="HO43" s="60"/>
      <c r="HP43" s="60"/>
      <c r="HQ43" s="60"/>
      <c r="HR43" s="60"/>
      <c r="HS43" s="60"/>
      <c r="HT43" s="60"/>
      <c r="HU43" s="60"/>
      <c r="HV43" s="60"/>
      <c r="HW43" s="60"/>
      <c r="HX43" s="60"/>
      <c r="HY43" s="60"/>
      <c r="HZ43" s="60"/>
      <c r="IA43" s="60"/>
      <c r="IB43" s="60"/>
      <c r="IC43" s="60"/>
      <c r="ID43" s="60"/>
      <c r="IE43" s="60"/>
      <c r="IF43" s="60"/>
      <c r="IG43" s="60"/>
      <c r="IH43" s="60"/>
      <c r="II43" s="60"/>
      <c r="IJ43" s="60"/>
      <c r="IK43" s="60"/>
      <c r="IL43" s="60"/>
      <c r="IM43" s="60"/>
      <c r="IN43" s="60"/>
      <c r="IO43" s="60"/>
      <c r="IP43" s="60"/>
      <c r="IQ43" s="60"/>
      <c r="IR43" s="60"/>
      <c r="IS43" s="60"/>
      <c r="IT43" s="60"/>
      <c r="IU43" s="60"/>
      <c r="IV43" s="60"/>
    </row>
    <row r="44" spans="1:256" ht="21.75" customHeight="1" x14ac:dyDescent="0.25">
      <c r="A44" s="30"/>
      <c r="B44" s="31" t="s">
        <v>48</v>
      </c>
      <c r="C44" s="30" t="s">
        <v>45</v>
      </c>
      <c r="D44" s="51">
        <f>1974.4*1.015/1000</f>
        <v>2.004016</v>
      </c>
      <c r="E44" s="30"/>
    </row>
    <row r="45" spans="1:256" ht="21.75" customHeight="1" x14ac:dyDescent="0.25">
      <c r="A45" s="33"/>
      <c r="B45" s="36" t="s">
        <v>47</v>
      </c>
      <c r="C45" s="33" t="s">
        <v>45</v>
      </c>
      <c r="D45" s="50">
        <f>0.3894*1.015</f>
        <v>0.39524100000000001</v>
      </c>
      <c r="E45" s="33"/>
    </row>
    <row r="46" spans="1:256" ht="21.75" customHeight="1" x14ac:dyDescent="0.25">
      <c r="A46" s="29" t="s">
        <v>30</v>
      </c>
      <c r="B46" s="32" t="s">
        <v>93</v>
      </c>
      <c r="C46" s="29"/>
      <c r="D46" s="29"/>
      <c r="E46" s="29"/>
    </row>
    <row r="47" spans="1:256" s="48" customFormat="1" ht="21.75" customHeight="1" x14ac:dyDescent="0.25">
      <c r="A47" s="62" t="s">
        <v>31</v>
      </c>
      <c r="B47" s="66" t="s">
        <v>80</v>
      </c>
      <c r="C47" s="62" t="s">
        <v>14</v>
      </c>
      <c r="D47" s="67">
        <v>0.27</v>
      </c>
      <c r="E47" s="62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  <c r="GE47" s="47"/>
      <c r="GF47" s="47"/>
      <c r="GG47" s="47"/>
      <c r="GH47" s="47"/>
      <c r="GI47" s="47"/>
      <c r="GJ47" s="47"/>
      <c r="GK47" s="47"/>
      <c r="GL47" s="47"/>
      <c r="GM47" s="47"/>
      <c r="GN47" s="47"/>
      <c r="GO47" s="47"/>
      <c r="GP47" s="47"/>
      <c r="GQ47" s="47"/>
      <c r="GR47" s="47"/>
      <c r="GS47" s="47"/>
      <c r="GT47" s="47"/>
      <c r="GU47" s="47"/>
      <c r="GV47" s="47"/>
      <c r="GW47" s="47"/>
      <c r="GX47" s="47"/>
      <c r="GY47" s="47"/>
      <c r="GZ47" s="47"/>
      <c r="HA47" s="47"/>
      <c r="HB47" s="47"/>
      <c r="HC47" s="47"/>
      <c r="HD47" s="47"/>
      <c r="HE47" s="47"/>
      <c r="HF47" s="47"/>
      <c r="HG47" s="47"/>
      <c r="HH47" s="47"/>
      <c r="HI47" s="47"/>
      <c r="HJ47" s="47"/>
      <c r="HK47" s="47"/>
      <c r="HL47" s="47"/>
      <c r="HM47" s="47"/>
      <c r="HN47" s="47"/>
      <c r="HO47" s="47"/>
      <c r="HP47" s="47"/>
      <c r="HQ47" s="47"/>
      <c r="HR47" s="47"/>
      <c r="HS47" s="47"/>
      <c r="HT47" s="47"/>
      <c r="HU47" s="47"/>
      <c r="HV47" s="47"/>
      <c r="HW47" s="47"/>
      <c r="HX47" s="47"/>
      <c r="HY47" s="47"/>
      <c r="HZ47" s="47"/>
      <c r="IA47" s="47"/>
      <c r="IB47" s="47"/>
      <c r="IC47" s="47"/>
      <c r="ID47" s="47"/>
      <c r="IE47" s="47"/>
      <c r="IF47" s="47"/>
      <c r="IG47" s="47"/>
      <c r="IH47" s="47"/>
      <c r="II47" s="47"/>
      <c r="IJ47" s="47"/>
      <c r="IK47" s="47"/>
      <c r="IL47" s="47"/>
      <c r="IM47" s="47"/>
      <c r="IN47" s="47"/>
      <c r="IO47" s="47"/>
      <c r="IP47" s="47"/>
      <c r="IQ47" s="47"/>
      <c r="IR47" s="47"/>
      <c r="IS47" s="47"/>
      <c r="IT47" s="47"/>
      <c r="IU47" s="47"/>
      <c r="IV47" s="47"/>
    </row>
    <row r="48" spans="1:256" s="48" customFormat="1" ht="21.75" customHeight="1" x14ac:dyDescent="0.25">
      <c r="A48" s="62"/>
      <c r="B48" s="66" t="s">
        <v>78</v>
      </c>
      <c r="C48" s="62" t="s">
        <v>14</v>
      </c>
      <c r="D48" s="67">
        <f>0.27*1.24</f>
        <v>0.33480000000000004</v>
      </c>
      <c r="E48" s="62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  <c r="HJ48" s="47"/>
      <c r="HK48" s="47"/>
      <c r="HL48" s="47"/>
      <c r="HM48" s="47"/>
      <c r="HN48" s="47"/>
      <c r="HO48" s="47"/>
      <c r="HP48" s="47"/>
      <c r="HQ48" s="47"/>
      <c r="HR48" s="47"/>
      <c r="HS48" s="47"/>
      <c r="HT48" s="47"/>
      <c r="HU48" s="47"/>
      <c r="HV48" s="47"/>
      <c r="HW48" s="47"/>
      <c r="HX48" s="47"/>
      <c r="HY48" s="47"/>
      <c r="HZ48" s="47"/>
      <c r="IA48" s="47"/>
      <c r="IB48" s="47"/>
      <c r="IC48" s="47"/>
      <c r="ID48" s="47"/>
      <c r="IE48" s="47"/>
      <c r="IF48" s="47"/>
      <c r="IG48" s="47"/>
      <c r="IH48" s="47"/>
      <c r="II48" s="47"/>
      <c r="IJ48" s="47"/>
      <c r="IK48" s="47"/>
      <c r="IL48" s="47"/>
      <c r="IM48" s="47"/>
      <c r="IN48" s="47"/>
      <c r="IO48" s="47"/>
      <c r="IP48" s="47"/>
      <c r="IQ48" s="47"/>
      <c r="IR48" s="47"/>
      <c r="IS48" s="47"/>
      <c r="IT48" s="47"/>
      <c r="IU48" s="47"/>
      <c r="IV48" s="47"/>
    </row>
    <row r="49" spans="1:5" ht="21.75" customHeight="1" x14ac:dyDescent="0.25">
      <c r="A49" s="33" t="s">
        <v>81</v>
      </c>
      <c r="B49" s="31" t="s">
        <v>92</v>
      </c>
      <c r="C49" s="33" t="s">
        <v>14</v>
      </c>
      <c r="D49" s="35">
        <v>3.64</v>
      </c>
      <c r="E49" s="33"/>
    </row>
    <row r="50" spans="1:5" ht="21.75" customHeight="1" x14ac:dyDescent="0.25">
      <c r="A50" s="30"/>
      <c r="B50" s="31" t="s">
        <v>19</v>
      </c>
      <c r="C50" s="30" t="s">
        <v>14</v>
      </c>
      <c r="D50" s="49">
        <f>3.64*1.015</f>
        <v>3.6945999999999999</v>
      </c>
      <c r="E50" s="30"/>
    </row>
    <row r="51" spans="1:5" ht="21.75" customHeight="1" x14ac:dyDescent="0.25">
      <c r="A51" s="30"/>
      <c r="B51" s="31" t="s">
        <v>48</v>
      </c>
      <c r="C51" s="30" t="s">
        <v>45</v>
      </c>
      <c r="D51" s="51">
        <f>411.5*1.015/1000</f>
        <v>0.41767249999999995</v>
      </c>
      <c r="E51" s="30"/>
    </row>
    <row r="52" spans="1:5" ht="21.75" customHeight="1" x14ac:dyDescent="0.25">
      <c r="A52" s="29" t="s">
        <v>32</v>
      </c>
      <c r="B52" s="32" t="s">
        <v>94</v>
      </c>
      <c r="C52" s="29"/>
      <c r="D52" s="29"/>
      <c r="E52" s="29"/>
    </row>
    <row r="53" spans="1:5" ht="21.75" customHeight="1" x14ac:dyDescent="0.25">
      <c r="A53" s="33" t="s">
        <v>33</v>
      </c>
      <c r="B53" s="31" t="s">
        <v>95</v>
      </c>
      <c r="C53" s="33" t="s">
        <v>14</v>
      </c>
      <c r="D53" s="35">
        <v>0.22</v>
      </c>
      <c r="E53" s="33"/>
    </row>
    <row r="54" spans="1:5" ht="21.75" customHeight="1" x14ac:dyDescent="0.25">
      <c r="A54" s="30"/>
      <c r="B54" s="31" t="s">
        <v>19</v>
      </c>
      <c r="C54" s="30" t="s">
        <v>14</v>
      </c>
      <c r="D54" s="49">
        <f>0.22*1.015</f>
        <v>0.22329999999999997</v>
      </c>
      <c r="E54" s="30"/>
    </row>
    <row r="55" spans="1:5" ht="21.75" customHeight="1" x14ac:dyDescent="0.25">
      <c r="A55" s="30"/>
      <c r="B55" s="31" t="s">
        <v>48</v>
      </c>
      <c r="C55" s="30" t="s">
        <v>45</v>
      </c>
      <c r="D55" s="51">
        <f>13.2*1.015/1000</f>
        <v>1.3397999999999998E-2</v>
      </c>
      <c r="E55" s="30"/>
    </row>
    <row r="56" spans="1:5" ht="21.75" customHeight="1" x14ac:dyDescent="0.25">
      <c r="A56" s="29" t="s">
        <v>34</v>
      </c>
      <c r="B56" s="32" t="s">
        <v>96</v>
      </c>
      <c r="C56" s="29"/>
      <c r="D56" s="29"/>
      <c r="E56" s="29"/>
    </row>
    <row r="57" spans="1:5" ht="21.75" customHeight="1" x14ac:dyDescent="0.25">
      <c r="A57" s="33" t="s">
        <v>35</v>
      </c>
      <c r="B57" s="31" t="s">
        <v>95</v>
      </c>
      <c r="C57" s="33" t="s">
        <v>14</v>
      </c>
      <c r="D57" s="35">
        <v>0.23</v>
      </c>
      <c r="E57" s="33"/>
    </row>
    <row r="58" spans="1:5" ht="21.75" customHeight="1" x14ac:dyDescent="0.25">
      <c r="A58" s="30"/>
      <c r="B58" s="31" t="s">
        <v>19</v>
      </c>
      <c r="C58" s="30" t="s">
        <v>14</v>
      </c>
      <c r="D58" s="49">
        <f>0.23*1.015</f>
        <v>0.23344999999999999</v>
      </c>
      <c r="E58" s="30"/>
    </row>
    <row r="59" spans="1:5" ht="21.75" customHeight="1" x14ac:dyDescent="0.25">
      <c r="A59" s="30"/>
      <c r="B59" s="31" t="s">
        <v>48</v>
      </c>
      <c r="C59" s="30" t="s">
        <v>45</v>
      </c>
      <c r="D59" s="51">
        <f>11.4*1.015/1000</f>
        <v>1.1571E-2</v>
      </c>
      <c r="E59" s="30"/>
    </row>
    <row r="60" spans="1:5" ht="21.75" customHeight="1" x14ac:dyDescent="0.25">
      <c r="A60" s="29" t="s">
        <v>36</v>
      </c>
      <c r="B60" s="32" t="s">
        <v>98</v>
      </c>
      <c r="C60" s="29"/>
      <c r="D60" s="29"/>
      <c r="E60" s="29"/>
    </row>
    <row r="61" spans="1:5" ht="21.75" customHeight="1" x14ac:dyDescent="0.25">
      <c r="A61" s="33" t="s">
        <v>37</v>
      </c>
      <c r="B61" s="31" t="s">
        <v>97</v>
      </c>
      <c r="C61" s="33" t="s">
        <v>14</v>
      </c>
      <c r="D61" s="35">
        <v>2</v>
      </c>
      <c r="E61" s="33"/>
    </row>
    <row r="62" spans="1:5" ht="21.75" customHeight="1" x14ac:dyDescent="0.25">
      <c r="A62" s="30"/>
      <c r="B62" s="31" t="s">
        <v>19</v>
      </c>
      <c r="C62" s="30" t="s">
        <v>14</v>
      </c>
      <c r="D62" s="49">
        <f>2*1.015</f>
        <v>2.0299999999999998</v>
      </c>
      <c r="E62" s="30"/>
    </row>
    <row r="63" spans="1:5" ht="21.75" customHeight="1" x14ac:dyDescent="0.25">
      <c r="A63" s="30"/>
      <c r="B63" s="31" t="s">
        <v>48</v>
      </c>
      <c r="C63" s="30" t="s">
        <v>45</v>
      </c>
      <c r="D63" s="51">
        <f>126.4*1.015/1000</f>
        <v>0.12829599999999999</v>
      </c>
      <c r="E63" s="30"/>
    </row>
    <row r="64" spans="1:5" ht="21.75" customHeight="1" x14ac:dyDescent="0.25">
      <c r="A64" s="29" t="s">
        <v>72</v>
      </c>
      <c r="B64" s="32" t="s">
        <v>99</v>
      </c>
      <c r="C64" s="29"/>
      <c r="D64" s="29"/>
      <c r="E64" s="29"/>
    </row>
    <row r="65" spans="1:256" ht="21.75" customHeight="1" x14ac:dyDescent="0.25">
      <c r="A65" s="33" t="s">
        <v>73</v>
      </c>
      <c r="B65" s="31" t="s">
        <v>100</v>
      </c>
      <c r="C65" s="30"/>
      <c r="D65" s="30"/>
      <c r="E65" s="33"/>
    </row>
    <row r="66" spans="1:256" ht="21.75" customHeight="1" x14ac:dyDescent="0.25">
      <c r="A66" s="33"/>
      <c r="B66" s="31" t="s">
        <v>74</v>
      </c>
      <c r="C66" s="30" t="s">
        <v>13</v>
      </c>
      <c r="D66" s="35">
        <v>32</v>
      </c>
      <c r="E66" s="33"/>
    </row>
    <row r="67" spans="1:256" ht="21.75" customHeight="1" x14ac:dyDescent="0.25">
      <c r="A67" s="29" t="s">
        <v>75</v>
      </c>
      <c r="B67" s="32" t="s">
        <v>105</v>
      </c>
      <c r="C67" s="29"/>
      <c r="D67" s="29"/>
      <c r="E67" s="29"/>
    </row>
    <row r="68" spans="1:256" ht="21.75" customHeight="1" x14ac:dyDescent="0.25">
      <c r="A68" s="33" t="s">
        <v>76</v>
      </c>
      <c r="B68" s="31" t="s">
        <v>70</v>
      </c>
      <c r="C68" s="30"/>
      <c r="D68" s="30"/>
      <c r="E68" s="33"/>
    </row>
    <row r="69" spans="1:256" ht="21.75" customHeight="1" x14ac:dyDescent="0.25">
      <c r="A69" s="33"/>
      <c r="B69" s="31" t="s">
        <v>101</v>
      </c>
      <c r="C69" s="30" t="s">
        <v>13</v>
      </c>
      <c r="D69" s="35">
        <v>16</v>
      </c>
      <c r="E69" s="33"/>
    </row>
    <row r="70" spans="1:256" ht="21.75" customHeight="1" x14ac:dyDescent="0.25">
      <c r="A70" s="33"/>
      <c r="B70" s="31" t="s">
        <v>102</v>
      </c>
      <c r="C70" s="30" t="s">
        <v>45</v>
      </c>
      <c r="D70" s="35">
        <v>0.28960000000000002</v>
      </c>
      <c r="E70" s="33"/>
    </row>
    <row r="71" spans="1:256" ht="21.75" customHeight="1" x14ac:dyDescent="0.25">
      <c r="A71" s="33"/>
      <c r="B71" s="31" t="s">
        <v>103</v>
      </c>
      <c r="C71" s="30" t="s">
        <v>45</v>
      </c>
      <c r="D71" s="35">
        <v>0.16</v>
      </c>
      <c r="E71" s="33"/>
    </row>
    <row r="72" spans="1:256" ht="21.75" customHeight="1" x14ac:dyDescent="0.25">
      <c r="A72" s="30"/>
      <c r="B72" s="31" t="s">
        <v>104</v>
      </c>
      <c r="C72" s="30" t="s">
        <v>71</v>
      </c>
      <c r="D72" s="52">
        <v>92</v>
      </c>
      <c r="E72" s="30"/>
    </row>
    <row r="73" spans="1:256" s="48" customFormat="1" ht="18.75" x14ac:dyDescent="0.25">
      <c r="A73" s="62"/>
      <c r="B73" s="63" t="s">
        <v>49</v>
      </c>
      <c r="C73" s="62" t="s">
        <v>2</v>
      </c>
      <c r="D73" s="64">
        <v>330</v>
      </c>
      <c r="E73" s="62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  <c r="GD73" s="47"/>
      <c r="GE73" s="47"/>
      <c r="GF73" s="47"/>
      <c r="GG73" s="47"/>
      <c r="GH73" s="47"/>
      <c r="GI73" s="47"/>
      <c r="GJ73" s="47"/>
      <c r="GK73" s="47"/>
      <c r="GL73" s="47"/>
      <c r="GM73" s="47"/>
      <c r="GN73" s="47"/>
      <c r="GO73" s="47"/>
      <c r="GP73" s="47"/>
      <c r="GQ73" s="47"/>
      <c r="GR73" s="47"/>
      <c r="GS73" s="47"/>
      <c r="GT73" s="47"/>
      <c r="GU73" s="47"/>
      <c r="GV73" s="47"/>
      <c r="GW73" s="47"/>
      <c r="GX73" s="47"/>
      <c r="GY73" s="47"/>
      <c r="GZ73" s="47"/>
      <c r="HA73" s="47"/>
      <c r="HB73" s="47"/>
      <c r="HC73" s="47"/>
      <c r="HD73" s="47"/>
      <c r="HE73" s="47"/>
      <c r="HF73" s="47"/>
      <c r="HG73" s="47"/>
      <c r="HH73" s="47"/>
      <c r="HI73" s="47"/>
      <c r="HJ73" s="47"/>
      <c r="HK73" s="47"/>
      <c r="HL73" s="47"/>
      <c r="HM73" s="47"/>
      <c r="HN73" s="47"/>
      <c r="HO73" s="47"/>
      <c r="HP73" s="47"/>
      <c r="HQ73" s="47"/>
      <c r="HR73" s="47"/>
      <c r="HS73" s="47"/>
      <c r="HT73" s="47"/>
      <c r="HU73" s="47"/>
      <c r="HV73" s="47"/>
      <c r="HW73" s="47"/>
      <c r="HX73" s="47"/>
      <c r="HY73" s="47"/>
      <c r="HZ73" s="47"/>
      <c r="IA73" s="47"/>
      <c r="IB73" s="47"/>
      <c r="IC73" s="47"/>
      <c r="ID73" s="47"/>
      <c r="IE73" s="47"/>
      <c r="IF73" s="47"/>
      <c r="IG73" s="47"/>
      <c r="IH73" s="47"/>
      <c r="II73" s="47"/>
      <c r="IJ73" s="47"/>
      <c r="IK73" s="47"/>
      <c r="IL73" s="47"/>
      <c r="IM73" s="47"/>
      <c r="IN73" s="47"/>
      <c r="IO73" s="47"/>
      <c r="IP73" s="47"/>
      <c r="IQ73" s="47"/>
      <c r="IR73" s="47"/>
      <c r="IS73" s="47"/>
      <c r="IT73" s="47"/>
      <c r="IU73" s="47"/>
      <c r="IV73" s="47"/>
    </row>
    <row r="74" spans="1:256" s="48" customFormat="1" ht="18.75" x14ac:dyDescent="0.25">
      <c r="A74" s="62"/>
      <c r="B74" s="63" t="s">
        <v>51</v>
      </c>
      <c r="C74" s="62" t="s">
        <v>2</v>
      </c>
      <c r="D74" s="64">
        <v>850</v>
      </c>
      <c r="E74" s="62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  <c r="GD74" s="47"/>
      <c r="GE74" s="47"/>
      <c r="GF74" s="47"/>
      <c r="GG74" s="47"/>
      <c r="GH74" s="47"/>
      <c r="GI74" s="47"/>
      <c r="GJ74" s="47"/>
      <c r="GK74" s="47"/>
      <c r="GL74" s="47"/>
      <c r="GM74" s="47"/>
      <c r="GN74" s="47"/>
      <c r="GO74" s="47"/>
      <c r="GP74" s="47"/>
      <c r="GQ74" s="47"/>
      <c r="GR74" s="47"/>
      <c r="GS74" s="47"/>
      <c r="GT74" s="47"/>
      <c r="GU74" s="47"/>
      <c r="GV74" s="47"/>
      <c r="GW74" s="47"/>
      <c r="GX74" s="47"/>
      <c r="GY74" s="47"/>
      <c r="GZ74" s="47"/>
      <c r="HA74" s="47"/>
      <c r="HB74" s="47"/>
      <c r="HC74" s="47"/>
      <c r="HD74" s="47"/>
      <c r="HE74" s="47"/>
      <c r="HF74" s="47"/>
      <c r="HG74" s="47"/>
      <c r="HH74" s="47"/>
      <c r="HI74" s="47"/>
      <c r="HJ74" s="47"/>
      <c r="HK74" s="47"/>
      <c r="HL74" s="47"/>
      <c r="HM74" s="47"/>
      <c r="HN74" s="47"/>
      <c r="HO74" s="47"/>
      <c r="HP74" s="47"/>
      <c r="HQ74" s="47"/>
      <c r="HR74" s="47"/>
      <c r="HS74" s="47"/>
      <c r="HT74" s="47"/>
      <c r="HU74" s="47"/>
      <c r="HV74" s="47"/>
      <c r="HW74" s="47"/>
      <c r="HX74" s="47"/>
      <c r="HY74" s="47"/>
      <c r="HZ74" s="47"/>
      <c r="IA74" s="47"/>
      <c r="IB74" s="47"/>
      <c r="IC74" s="47"/>
      <c r="ID74" s="47"/>
      <c r="IE74" s="47"/>
      <c r="IF74" s="47"/>
      <c r="IG74" s="47"/>
      <c r="IH74" s="47"/>
      <c r="II74" s="47"/>
      <c r="IJ74" s="47"/>
      <c r="IK74" s="47"/>
      <c r="IL74" s="47"/>
      <c r="IM74" s="47"/>
      <c r="IN74" s="47"/>
      <c r="IO74" s="47"/>
      <c r="IP74" s="47"/>
      <c r="IQ74" s="47"/>
      <c r="IR74" s="47"/>
      <c r="IS74" s="47"/>
      <c r="IT74" s="47"/>
      <c r="IU74" s="47"/>
      <c r="IV74" s="47"/>
    </row>
    <row r="75" spans="1:256" s="48" customFormat="1" ht="18.75" x14ac:dyDescent="0.25">
      <c r="A75" s="62"/>
      <c r="B75" s="63" t="s">
        <v>52</v>
      </c>
      <c r="C75" s="62" t="s">
        <v>2</v>
      </c>
      <c r="D75" s="64">
        <f>D73*1.08</f>
        <v>356.40000000000003</v>
      </c>
      <c r="E75" s="62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  <c r="FP75" s="47"/>
      <c r="FQ75" s="47"/>
      <c r="FR75" s="47"/>
      <c r="FS75" s="47"/>
      <c r="FT75" s="47"/>
      <c r="FU75" s="47"/>
      <c r="FV75" s="47"/>
      <c r="FW75" s="47"/>
      <c r="FX75" s="47"/>
      <c r="FY75" s="47"/>
      <c r="FZ75" s="47"/>
      <c r="GA75" s="47"/>
      <c r="GB75" s="47"/>
      <c r="GC75" s="47"/>
      <c r="GD75" s="47"/>
      <c r="GE75" s="47"/>
      <c r="GF75" s="47"/>
      <c r="GG75" s="47"/>
      <c r="GH75" s="47"/>
      <c r="GI75" s="47"/>
      <c r="GJ75" s="47"/>
      <c r="GK75" s="47"/>
      <c r="GL75" s="47"/>
      <c r="GM75" s="47"/>
      <c r="GN75" s="47"/>
      <c r="GO75" s="47"/>
      <c r="GP75" s="47"/>
      <c r="GQ75" s="47"/>
      <c r="GR75" s="47"/>
      <c r="GS75" s="47"/>
      <c r="GT75" s="47"/>
      <c r="GU75" s="47"/>
      <c r="GV75" s="47"/>
      <c r="GW75" s="47"/>
      <c r="GX75" s="47"/>
      <c r="GY75" s="47"/>
      <c r="GZ75" s="47"/>
      <c r="HA75" s="47"/>
      <c r="HB75" s="47"/>
      <c r="HC75" s="47"/>
      <c r="HD75" s="47"/>
      <c r="HE75" s="47"/>
      <c r="HF75" s="47"/>
      <c r="HG75" s="47"/>
      <c r="HH75" s="47"/>
      <c r="HI75" s="47"/>
      <c r="HJ75" s="47"/>
      <c r="HK75" s="47"/>
      <c r="HL75" s="47"/>
      <c r="HM75" s="47"/>
      <c r="HN75" s="47"/>
      <c r="HO75" s="47"/>
      <c r="HP75" s="47"/>
      <c r="HQ75" s="47"/>
      <c r="HR75" s="47"/>
      <c r="HS75" s="47"/>
      <c r="HT75" s="47"/>
      <c r="HU75" s="47"/>
      <c r="HV75" s="47"/>
      <c r="HW75" s="47"/>
      <c r="HX75" s="47"/>
      <c r="HY75" s="47"/>
      <c r="HZ75" s="47"/>
      <c r="IA75" s="47"/>
      <c r="IB75" s="47"/>
      <c r="IC75" s="47"/>
      <c r="ID75" s="47"/>
      <c r="IE75" s="47"/>
      <c r="IF75" s="47"/>
      <c r="IG75" s="47"/>
      <c r="IH75" s="47"/>
      <c r="II75" s="47"/>
      <c r="IJ75" s="47"/>
      <c r="IK75" s="47"/>
      <c r="IL75" s="47"/>
      <c r="IM75" s="47"/>
      <c r="IN75" s="47"/>
      <c r="IO75" s="47"/>
      <c r="IP75" s="47"/>
      <c r="IQ75" s="47"/>
      <c r="IR75" s="47"/>
      <c r="IS75" s="47"/>
      <c r="IT75" s="47"/>
      <c r="IU75" s="47"/>
      <c r="IV75" s="47"/>
    </row>
    <row r="76" spans="1:256" s="48" customFormat="1" ht="18.75" x14ac:dyDescent="0.25">
      <c r="A76" s="62" t="s">
        <v>38</v>
      </c>
      <c r="B76" s="63" t="s">
        <v>56</v>
      </c>
      <c r="C76" s="62"/>
      <c r="D76" s="64"/>
      <c r="E76" s="62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  <c r="GD76" s="47"/>
      <c r="GE76" s="47"/>
      <c r="GF76" s="47"/>
      <c r="GG76" s="47"/>
      <c r="GH76" s="47"/>
      <c r="GI76" s="47"/>
      <c r="GJ76" s="47"/>
      <c r="GK76" s="47"/>
      <c r="GL76" s="47"/>
      <c r="GM76" s="47"/>
      <c r="GN76" s="47"/>
      <c r="GO76" s="47"/>
      <c r="GP76" s="47"/>
      <c r="GQ76" s="47"/>
      <c r="GR76" s="47"/>
      <c r="GS76" s="47"/>
      <c r="GT76" s="47"/>
      <c r="GU76" s="47"/>
      <c r="GV76" s="47"/>
      <c r="GW76" s="47"/>
      <c r="GX76" s="47"/>
      <c r="GY76" s="47"/>
      <c r="GZ76" s="47"/>
      <c r="HA76" s="47"/>
      <c r="HB76" s="47"/>
      <c r="HC76" s="47"/>
      <c r="HD76" s="47"/>
      <c r="HE76" s="47"/>
      <c r="HF76" s="47"/>
      <c r="HG76" s="47"/>
      <c r="HH76" s="47"/>
      <c r="HI76" s="47"/>
      <c r="HJ76" s="47"/>
      <c r="HK76" s="47"/>
      <c r="HL76" s="47"/>
      <c r="HM76" s="47"/>
      <c r="HN76" s="47"/>
      <c r="HO76" s="47"/>
      <c r="HP76" s="47"/>
      <c r="HQ76" s="47"/>
      <c r="HR76" s="47"/>
      <c r="HS76" s="47"/>
      <c r="HT76" s="47"/>
      <c r="HU76" s="47"/>
      <c r="HV76" s="47"/>
      <c r="HW76" s="47"/>
      <c r="HX76" s="47"/>
      <c r="HY76" s="47"/>
      <c r="HZ76" s="47"/>
      <c r="IA76" s="47"/>
      <c r="IB76" s="47"/>
      <c r="IC76" s="47"/>
      <c r="ID76" s="47"/>
      <c r="IE76" s="47"/>
      <c r="IF76" s="47"/>
      <c r="IG76" s="47"/>
      <c r="IH76" s="47"/>
      <c r="II76" s="47"/>
      <c r="IJ76" s="47"/>
      <c r="IK76" s="47"/>
      <c r="IL76" s="47"/>
      <c r="IM76" s="47"/>
      <c r="IN76" s="47"/>
      <c r="IO76" s="47"/>
      <c r="IP76" s="47"/>
      <c r="IQ76" s="47"/>
      <c r="IR76" s="47"/>
      <c r="IS76" s="47"/>
      <c r="IT76" s="47"/>
      <c r="IU76" s="47"/>
      <c r="IV76" s="47"/>
    </row>
    <row r="77" spans="1:256" s="48" customFormat="1" ht="18.75" x14ac:dyDescent="0.25">
      <c r="A77" s="62"/>
      <c r="B77" s="63" t="s">
        <v>54</v>
      </c>
      <c r="C77" s="62" t="s">
        <v>14</v>
      </c>
      <c r="D77" s="64">
        <v>0.8</v>
      </c>
      <c r="E77" s="62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  <c r="GD77" s="47"/>
      <c r="GE77" s="47"/>
      <c r="GF77" s="47"/>
      <c r="GG77" s="47"/>
      <c r="GH77" s="47"/>
      <c r="GI77" s="47"/>
      <c r="GJ77" s="47"/>
      <c r="GK77" s="47"/>
      <c r="GL77" s="47"/>
      <c r="GM77" s="47"/>
      <c r="GN77" s="47"/>
      <c r="GO77" s="47"/>
      <c r="GP77" s="47"/>
      <c r="GQ77" s="47"/>
      <c r="GR77" s="47"/>
      <c r="GS77" s="47"/>
      <c r="GT77" s="47"/>
      <c r="GU77" s="47"/>
      <c r="GV77" s="47"/>
      <c r="GW77" s="47"/>
      <c r="GX77" s="47"/>
      <c r="GY77" s="47"/>
      <c r="GZ77" s="47"/>
      <c r="HA77" s="47"/>
      <c r="HB77" s="47"/>
      <c r="HC77" s="47"/>
      <c r="HD77" s="47"/>
      <c r="HE77" s="47"/>
      <c r="HF77" s="47"/>
      <c r="HG77" s="47"/>
      <c r="HH77" s="47"/>
      <c r="HI77" s="47"/>
      <c r="HJ77" s="47"/>
      <c r="HK77" s="47"/>
      <c r="HL77" s="47"/>
      <c r="HM77" s="47"/>
      <c r="HN77" s="47"/>
      <c r="HO77" s="47"/>
      <c r="HP77" s="47"/>
      <c r="HQ77" s="47"/>
      <c r="HR77" s="47"/>
      <c r="HS77" s="47"/>
      <c r="HT77" s="47"/>
      <c r="HU77" s="47"/>
      <c r="HV77" s="47"/>
      <c r="HW77" s="47"/>
      <c r="HX77" s="47"/>
      <c r="HY77" s="47"/>
      <c r="HZ77" s="47"/>
      <c r="IA77" s="47"/>
      <c r="IB77" s="47"/>
      <c r="IC77" s="47"/>
      <c r="ID77" s="47"/>
      <c r="IE77" s="47"/>
      <c r="IF77" s="47"/>
      <c r="IG77" s="47"/>
      <c r="IH77" s="47"/>
      <c r="II77" s="47"/>
      <c r="IJ77" s="47"/>
      <c r="IK77" s="47"/>
      <c r="IL77" s="47"/>
      <c r="IM77" s="47"/>
      <c r="IN77" s="47"/>
      <c r="IO77" s="47"/>
      <c r="IP77" s="47"/>
      <c r="IQ77" s="47"/>
      <c r="IR77" s="47"/>
      <c r="IS77" s="47"/>
      <c r="IT77" s="47"/>
      <c r="IU77" s="47"/>
      <c r="IV77" s="47"/>
    </row>
    <row r="78" spans="1:256" s="48" customFormat="1" ht="18.75" x14ac:dyDescent="0.25">
      <c r="A78" s="62"/>
      <c r="B78" s="63" t="s">
        <v>50</v>
      </c>
      <c r="C78" s="62" t="s">
        <v>15</v>
      </c>
      <c r="D78" s="64">
        <v>6.5</v>
      </c>
      <c r="E78" s="62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  <c r="GD78" s="47"/>
      <c r="GE78" s="47"/>
      <c r="GF78" s="47"/>
      <c r="GG78" s="47"/>
      <c r="GH78" s="47"/>
      <c r="GI78" s="47"/>
      <c r="GJ78" s="47"/>
      <c r="GK78" s="47"/>
      <c r="GL78" s="47"/>
      <c r="GM78" s="47"/>
      <c r="GN78" s="47"/>
      <c r="GO78" s="47"/>
      <c r="GP78" s="47"/>
      <c r="GQ78" s="47"/>
      <c r="GR78" s="47"/>
      <c r="GS78" s="47"/>
      <c r="GT78" s="47"/>
      <c r="GU78" s="47"/>
      <c r="GV78" s="47"/>
      <c r="GW78" s="47"/>
      <c r="GX78" s="47"/>
      <c r="GY78" s="47"/>
      <c r="GZ78" s="47"/>
      <c r="HA78" s="47"/>
      <c r="HB78" s="47"/>
      <c r="HC78" s="47"/>
      <c r="HD78" s="47"/>
      <c r="HE78" s="47"/>
      <c r="HF78" s="47"/>
      <c r="HG78" s="47"/>
      <c r="HH78" s="47"/>
      <c r="HI78" s="47"/>
      <c r="HJ78" s="47"/>
      <c r="HK78" s="47"/>
      <c r="HL78" s="47"/>
      <c r="HM78" s="47"/>
      <c r="HN78" s="47"/>
      <c r="HO78" s="47"/>
      <c r="HP78" s="47"/>
      <c r="HQ78" s="47"/>
      <c r="HR78" s="47"/>
      <c r="HS78" s="47"/>
      <c r="HT78" s="47"/>
      <c r="HU78" s="47"/>
      <c r="HV78" s="47"/>
      <c r="HW78" s="47"/>
      <c r="HX78" s="47"/>
      <c r="HY78" s="47"/>
      <c r="HZ78" s="47"/>
      <c r="IA78" s="47"/>
      <c r="IB78" s="47"/>
      <c r="IC78" s="47"/>
      <c r="ID78" s="47"/>
      <c r="IE78" s="47"/>
      <c r="IF78" s="47"/>
      <c r="IG78" s="47"/>
      <c r="IH78" s="47"/>
      <c r="II78" s="47"/>
      <c r="IJ78" s="47"/>
      <c r="IK78" s="47"/>
      <c r="IL78" s="47"/>
      <c r="IM78" s="47"/>
      <c r="IN78" s="47"/>
      <c r="IO78" s="47"/>
      <c r="IP78" s="47"/>
      <c r="IQ78" s="47"/>
      <c r="IR78" s="47"/>
      <c r="IS78" s="47"/>
      <c r="IT78" s="47"/>
      <c r="IU78" s="47"/>
      <c r="IV78" s="47"/>
    </row>
    <row r="79" spans="1:256" s="48" customFormat="1" ht="18.75" x14ac:dyDescent="0.3">
      <c r="A79" s="62" t="s">
        <v>39</v>
      </c>
      <c r="B79" s="63" t="s">
        <v>53</v>
      </c>
      <c r="C79" s="62"/>
      <c r="D79" s="65"/>
      <c r="E79" s="62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  <c r="GD79" s="47"/>
      <c r="GE79" s="47"/>
      <c r="GF79" s="47"/>
      <c r="GG79" s="47"/>
      <c r="GH79" s="47"/>
      <c r="GI79" s="47"/>
      <c r="GJ79" s="47"/>
      <c r="GK79" s="47"/>
      <c r="GL79" s="47"/>
      <c r="GM79" s="47"/>
      <c r="GN79" s="47"/>
      <c r="GO79" s="47"/>
      <c r="GP79" s="47"/>
      <c r="GQ79" s="47"/>
      <c r="GR79" s="47"/>
      <c r="GS79" s="47"/>
      <c r="GT79" s="47"/>
      <c r="GU79" s="47"/>
      <c r="GV79" s="47"/>
      <c r="GW79" s="47"/>
      <c r="GX79" s="47"/>
      <c r="GY79" s="47"/>
      <c r="GZ79" s="47"/>
      <c r="HA79" s="47"/>
      <c r="HB79" s="47"/>
      <c r="HC79" s="47"/>
      <c r="HD79" s="47"/>
      <c r="HE79" s="47"/>
      <c r="HF79" s="47"/>
      <c r="HG79" s="47"/>
      <c r="HH79" s="47"/>
      <c r="HI79" s="47"/>
      <c r="HJ79" s="47"/>
      <c r="HK79" s="47"/>
      <c r="HL79" s="47"/>
      <c r="HM79" s="47"/>
      <c r="HN79" s="47"/>
      <c r="HO79" s="47"/>
      <c r="HP79" s="47"/>
      <c r="HQ79" s="47"/>
      <c r="HR79" s="47"/>
      <c r="HS79" s="47"/>
      <c r="HT79" s="47"/>
      <c r="HU79" s="47"/>
      <c r="HV79" s="47"/>
      <c r="HW79" s="47"/>
      <c r="HX79" s="47"/>
      <c r="HY79" s="47"/>
      <c r="HZ79" s="47"/>
      <c r="IA79" s="47"/>
      <c r="IB79" s="47"/>
      <c r="IC79" s="47"/>
      <c r="ID79" s="47"/>
      <c r="IE79" s="47"/>
      <c r="IF79" s="47"/>
      <c r="IG79" s="47"/>
      <c r="IH79" s="47"/>
      <c r="II79" s="47"/>
      <c r="IJ79" s="47"/>
      <c r="IK79" s="47"/>
      <c r="IL79" s="47"/>
      <c r="IM79" s="47"/>
      <c r="IN79" s="47"/>
      <c r="IO79" s="47"/>
      <c r="IP79" s="47"/>
      <c r="IQ79" s="47"/>
      <c r="IR79" s="47"/>
      <c r="IS79" s="47"/>
      <c r="IT79" s="47"/>
      <c r="IU79" s="47"/>
      <c r="IV79" s="47"/>
    </row>
    <row r="80" spans="1:256" s="48" customFormat="1" ht="18.75" x14ac:dyDescent="0.25">
      <c r="A80" s="62"/>
      <c r="B80" s="63" t="s">
        <v>55</v>
      </c>
      <c r="C80" s="62" t="s">
        <v>18</v>
      </c>
      <c r="D80" s="64">
        <v>106</v>
      </c>
      <c r="E80" s="62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  <c r="GD80" s="47"/>
      <c r="GE80" s="47"/>
      <c r="GF80" s="47"/>
      <c r="GG80" s="47"/>
      <c r="GH80" s="47"/>
      <c r="GI80" s="47"/>
      <c r="GJ80" s="47"/>
      <c r="GK80" s="47"/>
      <c r="GL80" s="47"/>
      <c r="GM80" s="47"/>
      <c r="GN80" s="47"/>
      <c r="GO80" s="47"/>
      <c r="GP80" s="47"/>
      <c r="GQ80" s="47"/>
      <c r="GR80" s="47"/>
      <c r="GS80" s="47"/>
      <c r="GT80" s="47"/>
      <c r="GU80" s="47"/>
      <c r="GV80" s="47"/>
      <c r="GW80" s="47"/>
      <c r="GX80" s="47"/>
      <c r="GY80" s="47"/>
      <c r="GZ80" s="47"/>
      <c r="HA80" s="47"/>
      <c r="HB80" s="47"/>
      <c r="HC80" s="47"/>
      <c r="HD80" s="47"/>
      <c r="HE80" s="47"/>
      <c r="HF80" s="47"/>
      <c r="HG80" s="47"/>
      <c r="HH80" s="47"/>
      <c r="HI80" s="47"/>
      <c r="HJ80" s="47"/>
      <c r="HK80" s="47"/>
      <c r="HL80" s="47"/>
      <c r="HM80" s="47"/>
      <c r="HN80" s="47"/>
      <c r="HO80" s="47"/>
      <c r="HP80" s="47"/>
      <c r="HQ80" s="47"/>
      <c r="HR80" s="47"/>
      <c r="HS80" s="47"/>
      <c r="HT80" s="47"/>
      <c r="HU80" s="47"/>
      <c r="HV80" s="47"/>
      <c r="HW80" s="47"/>
      <c r="HX80" s="47"/>
      <c r="HY80" s="47"/>
      <c r="HZ80" s="47"/>
      <c r="IA80" s="47"/>
      <c r="IB80" s="47"/>
      <c r="IC80" s="47"/>
      <c r="ID80" s="47"/>
      <c r="IE80" s="47"/>
      <c r="IF80" s="47"/>
      <c r="IG80" s="47"/>
      <c r="IH80" s="47"/>
      <c r="II80" s="47"/>
      <c r="IJ80" s="47"/>
      <c r="IK80" s="47"/>
      <c r="IL80" s="47"/>
      <c r="IM80" s="47"/>
      <c r="IN80" s="47"/>
      <c r="IO80" s="47"/>
      <c r="IP80" s="47"/>
      <c r="IQ80" s="47"/>
      <c r="IR80" s="47"/>
      <c r="IS80" s="47"/>
      <c r="IT80" s="47"/>
      <c r="IU80" s="47"/>
      <c r="IV80" s="47"/>
    </row>
    <row r="81" spans="1:257" s="48" customFormat="1" ht="18.75" x14ac:dyDescent="0.25">
      <c r="A81" s="62"/>
      <c r="B81" s="63" t="s">
        <v>50</v>
      </c>
      <c r="C81" s="62" t="s">
        <v>15</v>
      </c>
      <c r="D81" s="64">
        <v>6</v>
      </c>
      <c r="E81" s="62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  <c r="GD81" s="47"/>
      <c r="GE81" s="47"/>
      <c r="GF81" s="47"/>
      <c r="GG81" s="47"/>
      <c r="GH81" s="47"/>
      <c r="GI81" s="47"/>
      <c r="GJ81" s="47"/>
      <c r="GK81" s="47"/>
      <c r="GL81" s="47"/>
      <c r="GM81" s="47"/>
      <c r="GN81" s="47"/>
      <c r="GO81" s="47"/>
      <c r="GP81" s="47"/>
      <c r="GQ81" s="47"/>
      <c r="GR81" s="47"/>
      <c r="GS81" s="47"/>
      <c r="GT81" s="47"/>
      <c r="GU81" s="47"/>
      <c r="GV81" s="47"/>
      <c r="GW81" s="47"/>
      <c r="GX81" s="47"/>
      <c r="GY81" s="47"/>
      <c r="GZ81" s="47"/>
      <c r="HA81" s="47"/>
      <c r="HB81" s="47"/>
      <c r="HC81" s="47"/>
      <c r="HD81" s="47"/>
      <c r="HE81" s="47"/>
      <c r="HF81" s="47"/>
      <c r="HG81" s="47"/>
      <c r="HH81" s="47"/>
      <c r="HI81" s="47"/>
      <c r="HJ81" s="47"/>
      <c r="HK81" s="47"/>
      <c r="HL81" s="47"/>
      <c r="HM81" s="47"/>
      <c r="HN81" s="47"/>
      <c r="HO81" s="47"/>
      <c r="HP81" s="47"/>
      <c r="HQ81" s="47"/>
      <c r="HR81" s="47"/>
      <c r="HS81" s="47"/>
      <c r="HT81" s="47"/>
      <c r="HU81" s="47"/>
      <c r="HV81" s="47"/>
      <c r="HW81" s="47"/>
      <c r="HX81" s="47"/>
      <c r="HY81" s="47"/>
      <c r="HZ81" s="47"/>
      <c r="IA81" s="47"/>
      <c r="IB81" s="47"/>
      <c r="IC81" s="47"/>
      <c r="ID81" s="47"/>
      <c r="IE81" s="47"/>
      <c r="IF81" s="47"/>
      <c r="IG81" s="47"/>
      <c r="IH81" s="47"/>
      <c r="II81" s="47"/>
      <c r="IJ81" s="47"/>
      <c r="IK81" s="47"/>
      <c r="IL81" s="47"/>
      <c r="IM81" s="47"/>
      <c r="IN81" s="47"/>
      <c r="IO81" s="47"/>
      <c r="IP81" s="47"/>
      <c r="IQ81" s="47"/>
      <c r="IR81" s="47"/>
      <c r="IS81" s="47"/>
      <c r="IT81" s="47"/>
      <c r="IU81" s="47"/>
      <c r="IV81" s="47"/>
    </row>
    <row r="82" spans="1:257" s="48" customFormat="1" ht="37.5" x14ac:dyDescent="0.3">
      <c r="A82" s="62" t="s">
        <v>40</v>
      </c>
      <c r="B82" s="63" t="s">
        <v>60</v>
      </c>
      <c r="C82" s="62"/>
      <c r="D82" s="65"/>
      <c r="E82" s="62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  <c r="GD82" s="47"/>
      <c r="GE82" s="47"/>
      <c r="GF82" s="47"/>
      <c r="GG82" s="47"/>
      <c r="GH82" s="47"/>
      <c r="GI82" s="47"/>
      <c r="GJ82" s="47"/>
      <c r="GK82" s="47"/>
      <c r="GL82" s="47"/>
      <c r="GM82" s="47"/>
      <c r="GN82" s="47"/>
      <c r="GO82" s="47"/>
      <c r="GP82" s="47"/>
      <c r="GQ82" s="47"/>
      <c r="GR82" s="47"/>
      <c r="GS82" s="47"/>
      <c r="GT82" s="47"/>
      <c r="GU82" s="47"/>
      <c r="GV82" s="47"/>
      <c r="GW82" s="47"/>
      <c r="GX82" s="47"/>
      <c r="GY82" s="47"/>
      <c r="GZ82" s="47"/>
      <c r="HA82" s="47"/>
      <c r="HB82" s="47"/>
      <c r="HC82" s="47"/>
      <c r="HD82" s="47"/>
      <c r="HE82" s="47"/>
      <c r="HF82" s="47"/>
      <c r="HG82" s="47"/>
      <c r="HH82" s="47"/>
      <c r="HI82" s="47"/>
      <c r="HJ82" s="47"/>
      <c r="HK82" s="47"/>
      <c r="HL82" s="47"/>
      <c r="HM82" s="47"/>
      <c r="HN82" s="47"/>
      <c r="HO82" s="47"/>
      <c r="HP82" s="47"/>
      <c r="HQ82" s="47"/>
      <c r="HR82" s="47"/>
      <c r="HS82" s="47"/>
      <c r="HT82" s="47"/>
      <c r="HU82" s="47"/>
      <c r="HV82" s="47"/>
      <c r="HW82" s="47"/>
      <c r="HX82" s="47"/>
      <c r="HY82" s="47"/>
      <c r="HZ82" s="47"/>
      <c r="IA82" s="47"/>
      <c r="IB82" s="47"/>
      <c r="IC82" s="47"/>
      <c r="ID82" s="47"/>
      <c r="IE82" s="47"/>
      <c r="IF82" s="47"/>
      <c r="IG82" s="47"/>
      <c r="IH82" s="47"/>
      <c r="II82" s="47"/>
      <c r="IJ82" s="47"/>
      <c r="IK82" s="47"/>
      <c r="IL82" s="47"/>
      <c r="IM82" s="47"/>
      <c r="IN82" s="47"/>
      <c r="IO82" s="47"/>
      <c r="IP82" s="47"/>
      <c r="IQ82" s="47"/>
      <c r="IR82" s="47"/>
      <c r="IS82" s="47"/>
      <c r="IT82" s="47"/>
      <c r="IU82" s="47"/>
      <c r="IV82" s="47"/>
    </row>
    <row r="83" spans="1:257" s="48" customFormat="1" ht="18.75" x14ac:dyDescent="0.25">
      <c r="A83" s="62"/>
      <c r="B83" s="63" t="s">
        <v>57</v>
      </c>
      <c r="C83" s="62" t="s">
        <v>14</v>
      </c>
      <c r="D83" s="64">
        <v>1</v>
      </c>
      <c r="E83" s="62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  <c r="GD83" s="47"/>
      <c r="GE83" s="47"/>
      <c r="GF83" s="47"/>
      <c r="GG83" s="47"/>
      <c r="GH83" s="47"/>
      <c r="GI83" s="47"/>
      <c r="GJ83" s="47"/>
      <c r="GK83" s="47"/>
      <c r="GL83" s="47"/>
      <c r="GM83" s="47"/>
      <c r="GN83" s="47"/>
      <c r="GO83" s="47"/>
      <c r="GP83" s="47"/>
      <c r="GQ83" s="47"/>
      <c r="GR83" s="47"/>
      <c r="GS83" s="47"/>
      <c r="GT83" s="47"/>
      <c r="GU83" s="47"/>
      <c r="GV83" s="47"/>
      <c r="GW83" s="47"/>
      <c r="GX83" s="47"/>
      <c r="GY83" s="47"/>
      <c r="GZ83" s="47"/>
      <c r="HA83" s="47"/>
      <c r="HB83" s="47"/>
      <c r="HC83" s="47"/>
      <c r="HD83" s="47"/>
      <c r="HE83" s="47"/>
      <c r="HF83" s="47"/>
      <c r="HG83" s="47"/>
      <c r="HH83" s="47"/>
      <c r="HI83" s="47"/>
      <c r="HJ83" s="47"/>
      <c r="HK83" s="47"/>
      <c r="HL83" s="47"/>
      <c r="HM83" s="47"/>
      <c r="HN83" s="47"/>
      <c r="HO83" s="47"/>
      <c r="HP83" s="47"/>
      <c r="HQ83" s="47"/>
      <c r="HR83" s="47"/>
      <c r="HS83" s="47"/>
      <c r="HT83" s="47"/>
      <c r="HU83" s="47"/>
      <c r="HV83" s="47"/>
      <c r="HW83" s="47"/>
      <c r="HX83" s="47"/>
      <c r="HY83" s="47"/>
      <c r="HZ83" s="47"/>
      <c r="IA83" s="47"/>
      <c r="IB83" s="47"/>
      <c r="IC83" s="47"/>
      <c r="ID83" s="47"/>
      <c r="IE83" s="47"/>
      <c r="IF83" s="47"/>
      <c r="IG83" s="47"/>
      <c r="IH83" s="47"/>
      <c r="II83" s="47"/>
      <c r="IJ83" s="47"/>
      <c r="IK83" s="47"/>
      <c r="IL83" s="47"/>
      <c r="IM83" s="47"/>
      <c r="IN83" s="47"/>
      <c r="IO83" s="47"/>
      <c r="IP83" s="47"/>
      <c r="IQ83" s="47"/>
      <c r="IR83" s="47"/>
      <c r="IS83" s="47"/>
      <c r="IT83" s="47"/>
      <c r="IU83" s="47"/>
      <c r="IV83" s="47"/>
    </row>
    <row r="84" spans="1:257" s="48" customFormat="1" ht="18.75" x14ac:dyDescent="0.3">
      <c r="A84" s="62" t="s">
        <v>41</v>
      </c>
      <c r="B84" s="63" t="s">
        <v>58</v>
      </c>
      <c r="C84" s="62"/>
      <c r="D84" s="65"/>
      <c r="E84" s="62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  <c r="FP84" s="47"/>
      <c r="FQ84" s="47"/>
      <c r="FR84" s="47"/>
      <c r="FS84" s="47"/>
      <c r="FT84" s="47"/>
      <c r="FU84" s="47"/>
      <c r="FV84" s="47"/>
      <c r="FW84" s="47"/>
      <c r="FX84" s="47"/>
      <c r="FY84" s="47"/>
      <c r="FZ84" s="47"/>
      <c r="GA84" s="47"/>
      <c r="GB84" s="47"/>
      <c r="GC84" s="47"/>
      <c r="GD84" s="47"/>
      <c r="GE84" s="47"/>
      <c r="GF84" s="47"/>
      <c r="GG84" s="47"/>
      <c r="GH84" s="47"/>
      <c r="GI84" s="47"/>
      <c r="GJ84" s="47"/>
      <c r="GK84" s="47"/>
      <c r="GL84" s="47"/>
      <c r="GM84" s="47"/>
      <c r="GN84" s="47"/>
      <c r="GO84" s="47"/>
      <c r="GP84" s="47"/>
      <c r="GQ84" s="47"/>
      <c r="GR84" s="47"/>
      <c r="GS84" s="47"/>
      <c r="GT84" s="47"/>
      <c r="GU84" s="47"/>
      <c r="GV84" s="47"/>
      <c r="GW84" s="47"/>
      <c r="GX84" s="47"/>
      <c r="GY84" s="47"/>
      <c r="GZ84" s="47"/>
      <c r="HA84" s="47"/>
      <c r="HB84" s="47"/>
      <c r="HC84" s="47"/>
      <c r="HD84" s="47"/>
      <c r="HE84" s="47"/>
      <c r="HF84" s="47"/>
      <c r="HG84" s="47"/>
      <c r="HH84" s="47"/>
      <c r="HI84" s="47"/>
      <c r="HJ84" s="47"/>
      <c r="HK84" s="47"/>
      <c r="HL84" s="47"/>
      <c r="HM84" s="47"/>
      <c r="HN84" s="47"/>
      <c r="HO84" s="47"/>
      <c r="HP84" s="47"/>
      <c r="HQ84" s="47"/>
      <c r="HR84" s="47"/>
      <c r="HS84" s="47"/>
      <c r="HT84" s="47"/>
      <c r="HU84" s="47"/>
      <c r="HV84" s="47"/>
      <c r="HW84" s="47"/>
      <c r="HX84" s="47"/>
      <c r="HY84" s="47"/>
      <c r="HZ84" s="47"/>
      <c r="IA84" s="47"/>
      <c r="IB84" s="47"/>
      <c r="IC84" s="47"/>
      <c r="ID84" s="47"/>
      <c r="IE84" s="47"/>
      <c r="IF84" s="47"/>
      <c r="IG84" s="47"/>
      <c r="IH84" s="47"/>
      <c r="II84" s="47"/>
      <c r="IJ84" s="47"/>
      <c r="IK84" s="47"/>
      <c r="IL84" s="47"/>
      <c r="IM84" s="47"/>
      <c r="IN84" s="47"/>
      <c r="IO84" s="47"/>
      <c r="IP84" s="47"/>
      <c r="IQ84" s="47"/>
      <c r="IR84" s="47"/>
      <c r="IS84" s="47"/>
      <c r="IT84" s="47"/>
      <c r="IU84" s="47"/>
      <c r="IV84" s="47"/>
    </row>
    <row r="85" spans="1:257" s="48" customFormat="1" ht="18.75" x14ac:dyDescent="0.25">
      <c r="A85" s="62"/>
      <c r="B85" s="63" t="s">
        <v>59</v>
      </c>
      <c r="C85" s="62" t="s">
        <v>14</v>
      </c>
      <c r="D85" s="64">
        <v>1.5</v>
      </c>
      <c r="E85" s="62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  <c r="GD85" s="47"/>
      <c r="GE85" s="47"/>
      <c r="GF85" s="47"/>
      <c r="GG85" s="47"/>
      <c r="GH85" s="47"/>
      <c r="GI85" s="47"/>
      <c r="GJ85" s="47"/>
      <c r="GK85" s="47"/>
      <c r="GL85" s="47"/>
      <c r="GM85" s="47"/>
      <c r="GN85" s="47"/>
      <c r="GO85" s="47"/>
      <c r="GP85" s="47"/>
      <c r="GQ85" s="47"/>
      <c r="GR85" s="47"/>
      <c r="GS85" s="47"/>
      <c r="GT85" s="47"/>
      <c r="GU85" s="47"/>
      <c r="GV85" s="47"/>
      <c r="GW85" s="47"/>
      <c r="GX85" s="47"/>
      <c r="GY85" s="47"/>
      <c r="GZ85" s="47"/>
      <c r="HA85" s="47"/>
      <c r="HB85" s="47"/>
      <c r="HC85" s="47"/>
      <c r="HD85" s="47"/>
      <c r="HE85" s="47"/>
      <c r="HF85" s="47"/>
      <c r="HG85" s="47"/>
      <c r="HH85" s="47"/>
      <c r="HI85" s="47"/>
      <c r="HJ85" s="47"/>
      <c r="HK85" s="47"/>
      <c r="HL85" s="47"/>
      <c r="HM85" s="47"/>
      <c r="HN85" s="47"/>
      <c r="HO85" s="47"/>
      <c r="HP85" s="47"/>
      <c r="HQ85" s="47"/>
      <c r="HR85" s="47"/>
      <c r="HS85" s="47"/>
      <c r="HT85" s="47"/>
      <c r="HU85" s="47"/>
      <c r="HV85" s="47"/>
      <c r="HW85" s="47"/>
      <c r="HX85" s="47"/>
      <c r="HY85" s="47"/>
      <c r="HZ85" s="47"/>
      <c r="IA85" s="47"/>
      <c r="IB85" s="47"/>
      <c r="IC85" s="47"/>
      <c r="ID85" s="47"/>
      <c r="IE85" s="47"/>
      <c r="IF85" s="47"/>
      <c r="IG85" s="47"/>
      <c r="IH85" s="47"/>
      <c r="II85" s="47"/>
      <c r="IJ85" s="47"/>
      <c r="IK85" s="47"/>
      <c r="IL85" s="47"/>
      <c r="IM85" s="47"/>
      <c r="IN85" s="47"/>
      <c r="IO85" s="47"/>
      <c r="IP85" s="47"/>
      <c r="IQ85" s="47"/>
      <c r="IR85" s="47"/>
      <c r="IS85" s="47"/>
      <c r="IT85" s="47"/>
      <c r="IU85" s="47"/>
      <c r="IV85" s="47"/>
    </row>
    <row r="86" spans="1:257" s="48" customFormat="1" ht="18.75" x14ac:dyDescent="0.25">
      <c r="A86" s="53"/>
      <c r="B86" s="57"/>
      <c r="C86" s="53"/>
      <c r="D86" s="58"/>
      <c r="E86" s="53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  <c r="GD86" s="47"/>
      <c r="GE86" s="47"/>
      <c r="GF86" s="47"/>
      <c r="GG86" s="47"/>
      <c r="GH86" s="47"/>
      <c r="GI86" s="47"/>
      <c r="GJ86" s="47"/>
      <c r="GK86" s="47"/>
      <c r="GL86" s="47"/>
      <c r="GM86" s="47"/>
      <c r="GN86" s="47"/>
      <c r="GO86" s="47"/>
      <c r="GP86" s="47"/>
      <c r="GQ86" s="47"/>
      <c r="GR86" s="47"/>
      <c r="GS86" s="47"/>
      <c r="GT86" s="47"/>
      <c r="GU86" s="47"/>
      <c r="GV86" s="47"/>
      <c r="GW86" s="47"/>
      <c r="GX86" s="47"/>
      <c r="GY86" s="47"/>
      <c r="GZ86" s="47"/>
      <c r="HA86" s="47"/>
      <c r="HB86" s="47"/>
      <c r="HC86" s="47"/>
      <c r="HD86" s="47"/>
      <c r="HE86" s="47"/>
      <c r="HF86" s="47"/>
      <c r="HG86" s="47"/>
      <c r="HH86" s="47"/>
      <c r="HI86" s="47"/>
      <c r="HJ86" s="47"/>
      <c r="HK86" s="47"/>
      <c r="HL86" s="47"/>
      <c r="HM86" s="47"/>
      <c r="HN86" s="47"/>
      <c r="HO86" s="47"/>
      <c r="HP86" s="47"/>
      <c r="HQ86" s="47"/>
      <c r="HR86" s="47"/>
      <c r="HS86" s="47"/>
      <c r="HT86" s="47"/>
      <c r="HU86" s="47"/>
      <c r="HV86" s="47"/>
      <c r="HW86" s="47"/>
      <c r="HX86" s="47"/>
      <c r="HY86" s="47"/>
      <c r="HZ86" s="47"/>
      <c r="IA86" s="47"/>
      <c r="IB86" s="47"/>
      <c r="IC86" s="47"/>
      <c r="ID86" s="47"/>
      <c r="IE86" s="47"/>
      <c r="IF86" s="47"/>
      <c r="IG86" s="47"/>
      <c r="IH86" s="47"/>
      <c r="II86" s="47"/>
      <c r="IJ86" s="47"/>
      <c r="IK86" s="47"/>
      <c r="IL86" s="47"/>
      <c r="IM86" s="47"/>
      <c r="IN86" s="47"/>
      <c r="IO86" s="47"/>
      <c r="IP86" s="47"/>
      <c r="IQ86" s="47"/>
      <c r="IR86" s="47"/>
      <c r="IS86" s="47"/>
      <c r="IT86" s="47"/>
      <c r="IU86" s="47"/>
      <c r="IV86" s="47"/>
    </row>
    <row r="87" spans="1:257" s="48" customFormat="1" ht="18.75" x14ac:dyDescent="0.3">
      <c r="A87" s="53"/>
      <c r="B87" s="54" t="s">
        <v>11</v>
      </c>
      <c r="C87" s="55"/>
      <c r="D87" s="56"/>
      <c r="E87" s="54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  <c r="GD87" s="47"/>
      <c r="GE87" s="47"/>
      <c r="GF87" s="47"/>
      <c r="GG87" s="47"/>
      <c r="GH87" s="47"/>
      <c r="GI87" s="47"/>
      <c r="GJ87" s="47"/>
      <c r="GK87" s="47"/>
      <c r="GL87" s="47"/>
      <c r="GM87" s="47"/>
      <c r="GN87" s="47"/>
      <c r="GO87" s="47"/>
      <c r="GP87" s="47"/>
      <c r="GQ87" s="47"/>
      <c r="GR87" s="47"/>
      <c r="GS87" s="47"/>
      <c r="GT87" s="47"/>
      <c r="GU87" s="47"/>
      <c r="GV87" s="47"/>
      <c r="GW87" s="47"/>
      <c r="GX87" s="47"/>
      <c r="GY87" s="47"/>
      <c r="GZ87" s="47"/>
      <c r="HA87" s="47"/>
      <c r="HB87" s="47"/>
      <c r="HC87" s="47"/>
      <c r="HD87" s="47"/>
      <c r="HE87" s="47"/>
      <c r="HF87" s="47"/>
      <c r="HG87" s="47"/>
      <c r="HH87" s="47"/>
      <c r="HI87" s="47"/>
      <c r="HJ87" s="47"/>
      <c r="HK87" s="47"/>
      <c r="HL87" s="47"/>
      <c r="HM87" s="47"/>
      <c r="HN87" s="47"/>
      <c r="HO87" s="47"/>
      <c r="HP87" s="47"/>
      <c r="HQ87" s="47"/>
      <c r="HR87" s="47"/>
      <c r="HS87" s="47"/>
      <c r="HT87" s="47"/>
      <c r="HU87" s="47"/>
      <c r="HV87" s="47"/>
      <c r="HW87" s="47"/>
      <c r="HX87" s="47"/>
      <c r="HY87" s="47"/>
      <c r="HZ87" s="47"/>
      <c r="IA87" s="47"/>
      <c r="IB87" s="47"/>
      <c r="IC87" s="47"/>
      <c r="ID87" s="47"/>
      <c r="IE87" s="47"/>
      <c r="IF87" s="47"/>
      <c r="IG87" s="47"/>
      <c r="IH87" s="47"/>
      <c r="II87" s="47"/>
      <c r="IJ87" s="47"/>
      <c r="IK87" s="47"/>
      <c r="IL87" s="47"/>
      <c r="IM87" s="47"/>
      <c r="IN87" s="47"/>
      <c r="IO87" s="47"/>
      <c r="IP87" s="47"/>
      <c r="IQ87" s="47"/>
      <c r="IR87" s="47"/>
      <c r="IS87" s="47"/>
      <c r="IT87" s="47"/>
      <c r="IU87" s="47"/>
      <c r="IV87" s="47"/>
    </row>
    <row r="88" spans="1:257" s="38" customFormat="1" x14ac:dyDescent="0.25">
      <c r="A88" s="3"/>
      <c r="B88" s="70"/>
      <c r="C88" s="70"/>
      <c r="D88" s="70"/>
      <c r="E88" s="70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  <c r="IU88" s="8"/>
      <c r="IV88" s="8"/>
      <c r="IW88" s="37"/>
    </row>
    <row r="89" spans="1:257" s="38" customFormat="1" ht="18.75" x14ac:dyDescent="0.3">
      <c r="A89" s="3"/>
      <c r="B89" s="68" t="s">
        <v>61</v>
      </c>
      <c r="C89" s="68"/>
      <c r="D89" s="68"/>
      <c r="E89" s="4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  <c r="IU89" s="8"/>
      <c r="IV89" s="8"/>
      <c r="IW89" s="37"/>
    </row>
    <row r="90" spans="1:257" s="38" customFormat="1" x14ac:dyDescent="0.25">
      <c r="A90" s="3"/>
      <c r="B90" s="46"/>
      <c r="C90" s="46"/>
      <c r="D90" s="46"/>
      <c r="E90" s="46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  <c r="IU90" s="8"/>
      <c r="IV90" s="8"/>
      <c r="IW90" s="37"/>
    </row>
    <row r="91" spans="1:257" s="38" customFormat="1" ht="18.75" x14ac:dyDescent="0.3">
      <c r="A91" s="3"/>
      <c r="B91" s="68" t="s">
        <v>21</v>
      </c>
      <c r="C91" s="68"/>
      <c r="D91" s="68"/>
      <c r="E91" s="4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  <c r="IU91" s="8"/>
      <c r="IV91" s="8"/>
      <c r="IW91" s="37"/>
    </row>
    <row r="92" spans="1:257" s="38" customFormat="1" x14ac:dyDescent="0.25">
      <c r="A92" s="3"/>
      <c r="B92" s="4"/>
      <c r="C92" s="5"/>
      <c r="D92" s="6"/>
      <c r="E92" s="4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  <c r="IU92" s="8"/>
      <c r="IV92" s="8"/>
      <c r="IW92" s="37"/>
    </row>
    <row r="93" spans="1:257" s="38" customFormat="1" x14ac:dyDescent="0.25">
      <c r="A93" s="3"/>
      <c r="B93" s="4"/>
      <c r="C93" s="5"/>
      <c r="D93" s="6"/>
      <c r="E93" s="4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  <c r="IU93" s="8"/>
      <c r="IV93" s="8"/>
      <c r="IW93" s="37"/>
    </row>
    <row r="94" spans="1:257" s="38" customFormat="1" x14ac:dyDescent="0.25">
      <c r="A94" s="3"/>
      <c r="B94" s="4"/>
      <c r="C94" s="5"/>
      <c r="D94" s="6"/>
      <c r="E94" s="4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  <c r="IU94" s="8"/>
      <c r="IV94" s="8"/>
      <c r="IW94" s="37"/>
    </row>
    <row r="95" spans="1:257" s="38" customFormat="1" x14ac:dyDescent="0.25">
      <c r="A95" s="3"/>
      <c r="B95" s="4"/>
      <c r="C95" s="5"/>
      <c r="D95" s="6"/>
      <c r="E95" s="4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  <c r="IU95" s="8"/>
      <c r="IV95" s="8"/>
      <c r="IW95" s="37"/>
    </row>
    <row r="96" spans="1:257" s="38" customFormat="1" x14ac:dyDescent="0.25">
      <c r="A96" s="3"/>
      <c r="B96" s="4"/>
      <c r="C96" s="5"/>
      <c r="D96" s="6"/>
      <c r="E96" s="4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  <c r="IU96" s="8"/>
      <c r="IV96" s="8"/>
      <c r="IW96" s="37"/>
    </row>
    <row r="97" spans="2:5" ht="30" customHeight="1" x14ac:dyDescent="0.25"/>
    <row r="100" spans="2:5" ht="34.5" customHeight="1" x14ac:dyDescent="0.25"/>
    <row r="101" spans="2:5" x14ac:dyDescent="0.25">
      <c r="B101" s="8"/>
      <c r="C101" s="39"/>
      <c r="D101" s="40"/>
      <c r="E101" s="8"/>
    </row>
    <row r="102" spans="2:5" ht="36" customHeight="1" x14ac:dyDescent="0.25">
      <c r="B102" s="41"/>
      <c r="C102" s="42"/>
      <c r="D102" s="43"/>
      <c r="E102" s="8"/>
    </row>
    <row r="103" spans="2:5" ht="18.75" x14ac:dyDescent="0.25">
      <c r="B103" s="41"/>
      <c r="C103" s="42"/>
      <c r="D103" s="43"/>
      <c r="E103" s="8"/>
    </row>
    <row r="104" spans="2:5" ht="18.75" x14ac:dyDescent="0.25">
      <c r="B104" s="41"/>
      <c r="C104" s="42"/>
      <c r="D104" s="43"/>
      <c r="E104" s="8"/>
    </row>
    <row r="105" spans="2:5" ht="18.75" x14ac:dyDescent="0.25">
      <c r="B105" s="41"/>
      <c r="C105" s="42"/>
      <c r="D105" s="43"/>
      <c r="E105" s="8"/>
    </row>
    <row r="106" spans="2:5" ht="18.75" x14ac:dyDescent="0.25">
      <c r="B106" s="41"/>
      <c r="C106" s="42"/>
      <c r="D106" s="43"/>
      <c r="E106" s="8"/>
    </row>
    <row r="107" spans="2:5" ht="18.75" x14ac:dyDescent="0.25">
      <c r="B107" s="41"/>
      <c r="C107" s="42"/>
      <c r="D107" s="43"/>
      <c r="E107" s="8"/>
    </row>
    <row r="108" spans="2:5" ht="18.75" x14ac:dyDescent="0.25">
      <c r="B108" s="41"/>
      <c r="C108" s="42"/>
      <c r="D108" s="43"/>
      <c r="E108" s="8"/>
    </row>
    <row r="109" spans="2:5" ht="18.75" x14ac:dyDescent="0.25">
      <c r="B109" s="41"/>
      <c r="C109" s="42"/>
      <c r="D109" s="43"/>
      <c r="E109" s="8"/>
    </row>
    <row r="110" spans="2:5" ht="18.75" x14ac:dyDescent="0.25">
      <c r="B110" s="41"/>
      <c r="C110" s="42"/>
      <c r="D110" s="43"/>
      <c r="E110" s="8"/>
    </row>
    <row r="111" spans="2:5" ht="18.75" x14ac:dyDescent="0.25">
      <c r="B111" s="41"/>
      <c r="C111" s="42"/>
      <c r="D111" s="43"/>
      <c r="E111" s="8"/>
    </row>
    <row r="112" spans="2:5" ht="18.75" x14ac:dyDescent="0.25">
      <c r="B112" s="41"/>
      <c r="C112" s="42"/>
      <c r="D112" s="43"/>
      <c r="E112" s="8"/>
    </row>
    <row r="113" spans="2:5" ht="18.75" x14ac:dyDescent="0.25">
      <c r="B113" s="41"/>
      <c r="C113" s="42"/>
      <c r="D113" s="43"/>
      <c r="E113" s="8"/>
    </row>
    <row r="114" spans="2:5" ht="18.75" x14ac:dyDescent="0.25">
      <c r="B114" s="41"/>
      <c r="C114" s="42"/>
      <c r="D114" s="43"/>
      <c r="E114" s="8"/>
    </row>
    <row r="115" spans="2:5" ht="18.75" x14ac:dyDescent="0.25">
      <c r="B115" s="41"/>
      <c r="C115" s="42"/>
      <c r="D115" s="43"/>
      <c r="E115" s="8"/>
    </row>
    <row r="116" spans="2:5" ht="18.75" x14ac:dyDescent="0.25">
      <c r="B116" s="41"/>
      <c r="C116" s="42"/>
      <c r="D116" s="43"/>
      <c r="E116" s="8"/>
    </row>
    <row r="117" spans="2:5" ht="18.75" x14ac:dyDescent="0.25">
      <c r="B117" s="41"/>
      <c r="C117" s="42"/>
      <c r="D117" s="43"/>
      <c r="E117" s="8"/>
    </row>
    <row r="118" spans="2:5" ht="18.75" x14ac:dyDescent="0.25">
      <c r="B118" s="41"/>
      <c r="C118" s="42"/>
      <c r="D118" s="43"/>
      <c r="E118" s="8"/>
    </row>
    <row r="119" spans="2:5" ht="18.75" x14ac:dyDescent="0.25">
      <c r="B119" s="41"/>
      <c r="C119" s="42"/>
      <c r="D119" s="43"/>
      <c r="E119" s="8"/>
    </row>
    <row r="120" spans="2:5" ht="18.75" x14ac:dyDescent="0.25">
      <c r="B120" s="41"/>
      <c r="C120" s="42"/>
      <c r="D120" s="43"/>
      <c r="E120" s="8"/>
    </row>
    <row r="121" spans="2:5" x14ac:dyDescent="0.25">
      <c r="B121" s="8"/>
      <c r="C121" s="39"/>
      <c r="D121" s="40"/>
      <c r="E121" s="8"/>
    </row>
    <row r="122" spans="2:5" ht="18.75" x14ac:dyDescent="0.3">
      <c r="B122" s="44"/>
      <c r="C122" s="42"/>
      <c r="D122" s="43"/>
      <c r="E122" s="8"/>
    </row>
    <row r="123" spans="2:5" ht="18.75" x14ac:dyDescent="0.3">
      <c r="B123" s="44"/>
      <c r="C123" s="42"/>
      <c r="D123" s="43"/>
      <c r="E123" s="8"/>
    </row>
    <row r="124" spans="2:5" ht="18.75" x14ac:dyDescent="0.3">
      <c r="B124" s="44"/>
      <c r="C124" s="42"/>
      <c r="D124" s="43"/>
      <c r="E124" s="8"/>
    </row>
    <row r="125" spans="2:5" ht="18.75" x14ac:dyDescent="0.3">
      <c r="B125" s="44"/>
      <c r="C125" s="42"/>
      <c r="D125" s="43"/>
      <c r="E125" s="8"/>
    </row>
    <row r="126" spans="2:5" ht="18.75" x14ac:dyDescent="0.3">
      <c r="B126" s="44"/>
      <c r="C126" s="42"/>
      <c r="D126" s="43"/>
      <c r="E126" s="8"/>
    </row>
    <row r="127" spans="2:5" ht="18.75" x14ac:dyDescent="0.3">
      <c r="B127" s="44"/>
      <c r="C127" s="42"/>
      <c r="D127" s="45"/>
      <c r="E127" s="8"/>
    </row>
    <row r="128" spans="2:5" ht="18.75" x14ac:dyDescent="0.3">
      <c r="B128" s="44"/>
      <c r="C128" s="42"/>
      <c r="D128" s="45"/>
      <c r="E128" s="8"/>
    </row>
    <row r="129" spans="2:5" ht="18.75" x14ac:dyDescent="0.3">
      <c r="B129" s="44"/>
      <c r="C129" s="42"/>
      <c r="D129" s="45"/>
      <c r="E129" s="8"/>
    </row>
    <row r="130" spans="2:5" ht="18.75" x14ac:dyDescent="0.3">
      <c r="B130" s="44"/>
      <c r="C130" s="42"/>
      <c r="D130" s="45"/>
      <c r="E130" s="8"/>
    </row>
    <row r="131" spans="2:5" ht="18.75" x14ac:dyDescent="0.3">
      <c r="B131" s="44"/>
      <c r="C131" s="42"/>
      <c r="D131" s="45"/>
      <c r="E131" s="8"/>
    </row>
    <row r="132" spans="2:5" ht="18.75" x14ac:dyDescent="0.3">
      <c r="B132" s="44"/>
      <c r="C132" s="42"/>
      <c r="D132" s="45"/>
      <c r="E132" s="8"/>
    </row>
    <row r="133" spans="2:5" ht="18.75" x14ac:dyDescent="0.3">
      <c r="B133" s="44"/>
      <c r="C133" s="42"/>
      <c r="D133" s="45"/>
      <c r="E133" s="8"/>
    </row>
    <row r="134" spans="2:5" ht="18.75" x14ac:dyDescent="0.3">
      <c r="B134" s="44"/>
      <c r="C134" s="42"/>
      <c r="D134" s="45"/>
      <c r="E134" s="8"/>
    </row>
    <row r="135" spans="2:5" ht="18.75" x14ac:dyDescent="0.3">
      <c r="B135" s="44"/>
      <c r="C135" s="42"/>
      <c r="D135" s="43"/>
      <c r="E135" s="8"/>
    </row>
    <row r="136" spans="2:5" ht="18.75" x14ac:dyDescent="0.3">
      <c r="B136" s="44"/>
      <c r="C136" s="42"/>
      <c r="D136" s="43"/>
      <c r="E136" s="8"/>
    </row>
    <row r="137" spans="2:5" ht="18.75" x14ac:dyDescent="0.3">
      <c r="B137" s="44"/>
      <c r="C137" s="42"/>
      <c r="D137" s="43"/>
      <c r="E137" s="8"/>
    </row>
    <row r="138" spans="2:5" ht="18.75" x14ac:dyDescent="0.3">
      <c r="B138" s="44"/>
      <c r="C138" s="42"/>
      <c r="D138" s="45"/>
      <c r="E138" s="8"/>
    </row>
    <row r="139" spans="2:5" ht="18.75" x14ac:dyDescent="0.3">
      <c r="B139" s="44"/>
      <c r="C139" s="42"/>
      <c r="D139" s="45"/>
      <c r="E139" s="8"/>
    </row>
    <row r="140" spans="2:5" ht="18.75" x14ac:dyDescent="0.3">
      <c r="B140" s="44"/>
      <c r="C140" s="42"/>
      <c r="D140" s="45"/>
      <c r="E140" s="8"/>
    </row>
    <row r="141" spans="2:5" ht="18.75" x14ac:dyDescent="0.3">
      <c r="B141" s="44"/>
      <c r="C141" s="42"/>
      <c r="D141" s="45"/>
      <c r="E141" s="8"/>
    </row>
    <row r="142" spans="2:5" ht="18.75" x14ac:dyDescent="0.3">
      <c r="B142" s="44"/>
      <c r="C142" s="42"/>
      <c r="D142" s="45"/>
      <c r="E142" s="8"/>
    </row>
    <row r="143" spans="2:5" ht="18.75" x14ac:dyDescent="0.3">
      <c r="B143" s="44"/>
      <c r="C143" s="42"/>
      <c r="D143" s="45"/>
      <c r="E143" s="8"/>
    </row>
    <row r="144" spans="2:5" ht="18.75" x14ac:dyDescent="0.3">
      <c r="B144" s="44"/>
      <c r="C144" s="42"/>
      <c r="D144" s="45"/>
      <c r="E144" s="8"/>
    </row>
    <row r="145" spans="2:5" ht="18.75" x14ac:dyDescent="0.3">
      <c r="B145" s="44"/>
      <c r="C145" s="42"/>
      <c r="D145" s="45"/>
      <c r="E145" s="8"/>
    </row>
    <row r="146" spans="2:5" ht="18.75" x14ac:dyDescent="0.3">
      <c r="B146" s="44"/>
      <c r="C146" s="42"/>
      <c r="D146" s="45"/>
      <c r="E146" s="8"/>
    </row>
    <row r="147" spans="2:5" ht="18.75" x14ac:dyDescent="0.3">
      <c r="B147" s="44"/>
      <c r="C147" s="42"/>
      <c r="D147" s="43"/>
      <c r="E147" s="8"/>
    </row>
    <row r="148" spans="2:5" ht="18.75" x14ac:dyDescent="0.3">
      <c r="B148" s="44"/>
      <c r="C148" s="42"/>
      <c r="D148" s="43"/>
      <c r="E148" s="8"/>
    </row>
    <row r="149" spans="2:5" ht="18.75" x14ac:dyDescent="0.3">
      <c r="B149" s="44"/>
      <c r="C149" s="42"/>
      <c r="D149" s="43"/>
      <c r="E149" s="8"/>
    </row>
    <row r="150" spans="2:5" ht="18.75" x14ac:dyDescent="0.3">
      <c r="B150" s="44"/>
      <c r="C150" s="42"/>
      <c r="D150" s="45"/>
      <c r="E150" s="8"/>
    </row>
    <row r="151" spans="2:5" ht="18.75" x14ac:dyDescent="0.3">
      <c r="B151" s="44"/>
      <c r="C151" s="42"/>
      <c r="D151" s="45"/>
      <c r="E151" s="8"/>
    </row>
    <row r="152" spans="2:5" ht="18.75" x14ac:dyDescent="0.3">
      <c r="B152" s="44"/>
      <c r="C152" s="42"/>
      <c r="D152" s="45"/>
      <c r="E152" s="8"/>
    </row>
    <row r="153" spans="2:5" ht="18.75" x14ac:dyDescent="0.3">
      <c r="B153" s="44"/>
      <c r="C153" s="42"/>
      <c r="D153" s="45"/>
      <c r="E153" s="8"/>
    </row>
    <row r="154" spans="2:5" ht="18.75" x14ac:dyDescent="0.3">
      <c r="B154" s="44"/>
      <c r="C154" s="42"/>
      <c r="D154" s="45"/>
      <c r="E154" s="8"/>
    </row>
    <row r="155" spans="2:5" ht="18.75" x14ac:dyDescent="0.3">
      <c r="B155" s="44"/>
      <c r="C155" s="42"/>
      <c r="D155" s="45"/>
      <c r="E155" s="8"/>
    </row>
    <row r="156" spans="2:5" ht="18.75" x14ac:dyDescent="0.3">
      <c r="B156" s="44"/>
      <c r="C156" s="42"/>
      <c r="D156" s="45"/>
      <c r="E156" s="8"/>
    </row>
    <row r="157" spans="2:5" ht="18.75" x14ac:dyDescent="0.3">
      <c r="B157" s="44"/>
      <c r="C157" s="42"/>
      <c r="D157" s="45"/>
      <c r="E157" s="8"/>
    </row>
    <row r="158" spans="2:5" ht="18.75" x14ac:dyDescent="0.3">
      <c r="B158" s="44"/>
      <c r="C158" s="42"/>
      <c r="D158" s="43"/>
      <c r="E158" s="8"/>
    </row>
    <row r="159" spans="2:5" ht="18.75" x14ac:dyDescent="0.3">
      <c r="B159" s="44"/>
      <c r="C159" s="42"/>
      <c r="D159" s="43"/>
      <c r="E159" s="8"/>
    </row>
    <row r="160" spans="2:5" ht="18.75" x14ac:dyDescent="0.3">
      <c r="B160" s="44"/>
      <c r="C160" s="42"/>
      <c r="D160" s="43"/>
      <c r="E160" s="8"/>
    </row>
    <row r="161" spans="2:5" ht="18.75" x14ac:dyDescent="0.3">
      <c r="B161" s="44"/>
      <c r="C161" s="42"/>
      <c r="D161" s="45"/>
      <c r="E161" s="8"/>
    </row>
    <row r="162" spans="2:5" ht="18.75" x14ac:dyDescent="0.3">
      <c r="B162" s="44"/>
      <c r="C162" s="42"/>
      <c r="D162" s="45"/>
      <c r="E162" s="8"/>
    </row>
    <row r="163" spans="2:5" ht="18.75" x14ac:dyDescent="0.3">
      <c r="B163" s="44"/>
      <c r="C163" s="42"/>
      <c r="D163" s="45"/>
      <c r="E163" s="8"/>
    </row>
    <row r="164" spans="2:5" ht="18.75" x14ac:dyDescent="0.3">
      <c r="B164" s="44"/>
      <c r="C164" s="42"/>
      <c r="D164" s="45"/>
      <c r="E164" s="8"/>
    </row>
    <row r="165" spans="2:5" ht="18.75" x14ac:dyDescent="0.3">
      <c r="B165" s="44"/>
      <c r="C165" s="42"/>
      <c r="D165" s="45"/>
      <c r="E165" s="8"/>
    </row>
    <row r="166" spans="2:5" ht="18.75" x14ac:dyDescent="0.3">
      <c r="B166" s="44"/>
      <c r="C166" s="42"/>
      <c r="D166" s="45"/>
      <c r="E166" s="8"/>
    </row>
    <row r="167" spans="2:5" ht="18.75" x14ac:dyDescent="0.3">
      <c r="B167" s="44"/>
      <c r="C167" s="42"/>
      <c r="D167" s="45"/>
      <c r="E167" s="8"/>
    </row>
    <row r="168" spans="2:5" ht="18.75" x14ac:dyDescent="0.3">
      <c r="B168" s="44"/>
      <c r="C168" s="42"/>
      <c r="D168" s="45"/>
      <c r="E168" s="8"/>
    </row>
    <row r="169" spans="2:5" ht="18.75" x14ac:dyDescent="0.3">
      <c r="B169" s="44"/>
      <c r="C169" s="42"/>
      <c r="D169" s="45"/>
      <c r="E169" s="8"/>
    </row>
    <row r="170" spans="2:5" ht="18.75" x14ac:dyDescent="0.3">
      <c r="B170" s="44"/>
      <c r="C170" s="42"/>
      <c r="D170" s="45"/>
      <c r="E170" s="8"/>
    </row>
    <row r="171" spans="2:5" ht="18.75" x14ac:dyDescent="0.3">
      <c r="B171" s="44"/>
      <c r="C171" s="42"/>
      <c r="D171" s="45"/>
      <c r="E171" s="8"/>
    </row>
    <row r="172" spans="2:5" ht="18.75" x14ac:dyDescent="0.3">
      <c r="B172" s="44"/>
      <c r="C172" s="42"/>
      <c r="D172" s="45"/>
      <c r="E172" s="8"/>
    </row>
    <row r="173" spans="2:5" ht="18.75" x14ac:dyDescent="0.3">
      <c r="B173" s="44"/>
      <c r="C173" s="42"/>
      <c r="D173" s="45"/>
      <c r="E173" s="8"/>
    </row>
    <row r="174" spans="2:5" ht="18.75" x14ac:dyDescent="0.3">
      <c r="B174" s="44"/>
      <c r="C174" s="42"/>
      <c r="D174" s="45"/>
      <c r="E174" s="8"/>
    </row>
    <row r="175" spans="2:5" ht="18.75" x14ac:dyDescent="0.3">
      <c r="B175" s="44"/>
      <c r="C175" s="42"/>
      <c r="D175" s="45"/>
      <c r="E175" s="8"/>
    </row>
    <row r="176" spans="2:5" ht="18.75" x14ac:dyDescent="0.3">
      <c r="B176" s="44"/>
      <c r="C176" s="42"/>
      <c r="D176" s="45"/>
      <c r="E176" s="8"/>
    </row>
    <row r="177" spans="2:5" ht="18.75" x14ac:dyDescent="0.3">
      <c r="B177" s="44"/>
      <c r="C177" s="42"/>
      <c r="D177" s="45"/>
      <c r="E177" s="8"/>
    </row>
    <row r="178" spans="2:5" ht="18.75" x14ac:dyDescent="0.3">
      <c r="B178" s="44"/>
      <c r="C178" s="42"/>
      <c r="D178" s="45"/>
      <c r="E178" s="8"/>
    </row>
    <row r="179" spans="2:5" ht="18.75" x14ac:dyDescent="0.3">
      <c r="B179" s="44"/>
      <c r="C179" s="42"/>
      <c r="D179" s="45"/>
      <c r="E179" s="8"/>
    </row>
    <row r="180" spans="2:5" ht="18.75" x14ac:dyDescent="0.3">
      <c r="B180" s="44"/>
      <c r="C180" s="42"/>
      <c r="D180" s="45"/>
      <c r="E180" s="8"/>
    </row>
    <row r="181" spans="2:5" ht="18.75" x14ac:dyDescent="0.3">
      <c r="B181" s="44"/>
      <c r="C181" s="42"/>
      <c r="D181" s="45"/>
      <c r="E181" s="8"/>
    </row>
    <row r="182" spans="2:5" x14ac:dyDescent="0.25">
      <c r="B182" s="8"/>
      <c r="C182" s="39"/>
      <c r="D182" s="40"/>
      <c r="E182" s="8"/>
    </row>
    <row r="183" spans="2:5" x14ac:dyDescent="0.25">
      <c r="B183" s="8"/>
      <c r="C183" s="39"/>
      <c r="D183" s="40"/>
      <c r="E183" s="8"/>
    </row>
    <row r="184" spans="2:5" x14ac:dyDescent="0.25">
      <c r="B184" s="8"/>
      <c r="C184" s="39"/>
      <c r="D184" s="40"/>
      <c r="E184" s="8"/>
    </row>
  </sheetData>
  <autoFilter ref="A13:E37"/>
  <mergeCells count="10">
    <mergeCell ref="B91:D91"/>
    <mergeCell ref="B12:E12"/>
    <mergeCell ref="B88:E88"/>
    <mergeCell ref="A4:E4"/>
    <mergeCell ref="A11:E11"/>
    <mergeCell ref="C5:E5"/>
    <mergeCell ref="C6:E6"/>
    <mergeCell ref="C8:E8"/>
    <mergeCell ref="C7:E7"/>
    <mergeCell ref="B89:D89"/>
  </mergeCells>
  <pageMargins left="0.25" right="0.25" top="0.75" bottom="0.75" header="0.3" footer="0.3"/>
  <pageSetup paperSize="9" scale="4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2:F40"/>
  <sheetViews>
    <sheetView topLeftCell="A24" zoomScale="115" zoomScaleNormal="115" workbookViewId="0">
      <selection activeCell="F34" sqref="F34:F36"/>
    </sheetView>
  </sheetViews>
  <sheetFormatPr defaultRowHeight="15" x14ac:dyDescent="0.25"/>
  <cols>
    <col min="1" max="4" width="9.140625" style="1"/>
    <col min="5" max="5" width="9.140625" style="2"/>
    <col min="6" max="16384" width="9.140625" style="1"/>
  </cols>
  <sheetData>
    <row r="32" spans="3:6" x14ac:dyDescent="0.25">
      <c r="C32" s="1">
        <v>16</v>
      </c>
      <c r="D32" s="1">
        <f>24+41.94+27</f>
        <v>92.94</v>
      </c>
      <c r="E32" s="2">
        <v>4</v>
      </c>
      <c r="F32" s="1">
        <f>E32*D32</f>
        <v>371.76</v>
      </c>
    </row>
    <row r="33" spans="3:6" x14ac:dyDescent="0.25">
      <c r="C33" s="1">
        <v>10</v>
      </c>
      <c r="D33" s="1">
        <v>15</v>
      </c>
      <c r="E33" s="2">
        <v>4</v>
      </c>
      <c r="F33" s="1">
        <f t="shared" ref="F33:F39" si="0">E33*D33</f>
        <v>60</v>
      </c>
    </row>
    <row r="34" spans="3:6" x14ac:dyDescent="0.25">
      <c r="D34" s="1">
        <v>3.96</v>
      </c>
      <c r="E34" s="2">
        <v>4</v>
      </c>
      <c r="F34" s="1">
        <f t="shared" si="0"/>
        <v>15.84</v>
      </c>
    </row>
    <row r="35" spans="3:6" x14ac:dyDescent="0.25">
      <c r="D35" s="1">
        <v>6.36</v>
      </c>
      <c r="E35" s="2">
        <v>4</v>
      </c>
      <c r="F35" s="1">
        <f t="shared" si="0"/>
        <v>25.44</v>
      </c>
    </row>
    <row r="36" spans="3:6" x14ac:dyDescent="0.25">
      <c r="D36" s="1">
        <v>0.64</v>
      </c>
      <c r="E36" s="2">
        <v>4</v>
      </c>
      <c r="F36" s="1">
        <f t="shared" si="0"/>
        <v>2.56</v>
      </c>
    </row>
    <row r="37" spans="3:6" x14ac:dyDescent="0.25">
      <c r="F37" s="1">
        <f t="shared" si="0"/>
        <v>0</v>
      </c>
    </row>
    <row r="38" spans="3:6" x14ac:dyDescent="0.25">
      <c r="F38" s="1">
        <f t="shared" si="0"/>
        <v>0</v>
      </c>
    </row>
    <row r="39" spans="3:6" x14ac:dyDescent="0.25">
      <c r="F39" s="1">
        <f t="shared" si="0"/>
        <v>0</v>
      </c>
    </row>
    <row r="40" spans="3:6" x14ac:dyDescent="0.25">
      <c r="F40" s="1">
        <f>SUM(F32:F39)</f>
        <v>475.59999999999997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ДОКУМЕНТЫ</vt:lpstr>
      <vt:lpstr>Лист1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Ружило Денис Юрьевич</cp:lastModifiedBy>
  <cp:lastPrinted>2024-09-10T11:21:49Z</cp:lastPrinted>
  <dcterms:created xsi:type="dcterms:W3CDTF">2015-06-05T18:19:34Z</dcterms:created>
  <dcterms:modified xsi:type="dcterms:W3CDTF">2024-09-10T13:58:50Z</dcterms:modified>
</cp:coreProperties>
</file>