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20 Transfer\Ружило\Мои здания\Все ВОР по вспомогательным зданиям\АПС-2\"/>
    </mc:Choice>
  </mc:AlternateContent>
  <bookViews>
    <workbookView xWindow="0" yWindow="0" windowWidth="28770" windowHeight="12270" tabRatio="546"/>
  </bookViews>
  <sheets>
    <sheet name="ДОКУМЕНТЫ" sheetId="11" r:id="rId1"/>
    <sheet name="Лист1" sheetId="12" r:id="rId2"/>
  </sheets>
  <definedNames>
    <definedName name="_xlnm._FilterDatabase" localSheetId="0" hidden="1">ДОКУМЕНТЫ!$A$13:$E$46</definedName>
    <definedName name="_xlnm.Print_Area" localSheetId="0">ДОКУМЕНТЫ!$A$1:$E$174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8" i="11" l="1"/>
  <c r="D149" i="11" l="1"/>
  <c r="D148" i="11"/>
  <c r="D147" i="11"/>
  <c r="D146" i="11"/>
  <c r="D144" i="11"/>
  <c r="D127" i="11"/>
  <c r="D126" i="11"/>
  <c r="D125" i="11"/>
  <c r="D124" i="11"/>
  <c r="D122" i="11"/>
  <c r="D119" i="11"/>
  <c r="D118" i="11"/>
  <c r="D117" i="11"/>
  <c r="D116" i="11" l="1"/>
  <c r="D114" i="11"/>
  <c r="D111" i="11"/>
  <c r="D110" i="11"/>
  <c r="D109" i="11"/>
  <c r="D106" i="11"/>
  <c r="D105" i="11"/>
  <c r="D104" i="11"/>
  <c r="D101" i="11"/>
  <c r="D100" i="11"/>
  <c r="D99" i="11"/>
  <c r="D96" i="11"/>
  <c r="D94" i="11"/>
  <c r="D95" i="11"/>
  <c r="D93" i="11"/>
  <c r="D90" i="11"/>
  <c r="D89" i="11"/>
  <c r="D88" i="11"/>
  <c r="D87" i="11"/>
  <c r="D84" i="11"/>
  <c r="D83" i="11"/>
  <c r="D82" i="11"/>
  <c r="D79" i="11"/>
  <c r="D71" i="11"/>
  <c r="D70" i="11"/>
  <c r="D69" i="11"/>
  <c r="D68" i="11"/>
  <c r="D66" i="11"/>
  <c r="D58" i="11"/>
  <c r="D57" i="11"/>
  <c r="D56" i="11"/>
  <c r="D55" i="11"/>
  <c r="D53" i="11"/>
  <c r="D45" i="11"/>
  <c r="D44" i="11"/>
  <c r="D43" i="11"/>
  <c r="D42" i="11"/>
  <c r="D40" i="11"/>
  <c r="D37" i="11"/>
  <c r="D36" i="11"/>
  <c r="D35" i="11"/>
  <c r="D33" i="11"/>
  <c r="D28" i="11" l="1"/>
  <c r="D26" i="11"/>
  <c r="D30" i="11"/>
  <c r="D29" i="11"/>
  <c r="D32" i="12" l="1"/>
  <c r="F33" i="12" l="1"/>
  <c r="F34" i="12"/>
  <c r="F35" i="12"/>
  <c r="F36" i="12"/>
  <c r="F37" i="12"/>
  <c r="F38" i="12"/>
  <c r="F39" i="12"/>
  <c r="F32" i="12"/>
  <c r="F40" i="12" l="1"/>
</calcChain>
</file>

<file path=xl/sharedStrings.xml><?xml version="1.0" encoding="utf-8"?>
<sst xmlns="http://schemas.openxmlformats.org/spreadsheetml/2006/main" count="411" uniqueCount="200">
  <si>
    <t>Примечания</t>
  </si>
  <si>
    <t>Ед, изм.</t>
  </si>
  <si>
    <t>м2</t>
  </si>
  <si>
    <t>№ п/п</t>
  </si>
  <si>
    <t>Наименование работ и материалов</t>
  </si>
  <si>
    <t>На выполнение:</t>
  </si>
  <si>
    <t>По проекту:</t>
  </si>
  <si>
    <t>Код направления:</t>
  </si>
  <si>
    <t>Код объекта</t>
  </si>
  <si>
    <t>Главный аналитик ________________С.С. Сенцов</t>
  </si>
  <si>
    <t>Строительство Аэровокзального комплекса (АВК) и объектов служебно-технической территории аэропорта г. Краснодар</t>
  </si>
  <si>
    <t>Объемы материалов подлежат уточнению</t>
  </si>
  <si>
    <t>Общий объем работ</t>
  </si>
  <si>
    <t>Нанесение огнезащиты и эмали на металлоконструкции здания аэровокзального комплекса (АВК)</t>
  </si>
  <si>
    <t>шт</t>
  </si>
  <si>
    <t>м3</t>
  </si>
  <si>
    <t>л</t>
  </si>
  <si>
    <t>1</t>
  </si>
  <si>
    <t>1.1</t>
  </si>
  <si>
    <t>1.2</t>
  </si>
  <si>
    <t>1.3</t>
  </si>
  <si>
    <t>1.4</t>
  </si>
  <si>
    <t>1.6</t>
  </si>
  <si>
    <t>23,5</t>
  </si>
  <si>
    <t>35</t>
  </si>
  <si>
    <t>Песок средней крупности по ГОСТ 8736-2014 упл. Купл=0.95</t>
  </si>
  <si>
    <t>Обратная засыпка песком с уплотнением</t>
  </si>
  <si>
    <t>721,7</t>
  </si>
  <si>
    <t>Материалы на несущие конструкции</t>
  </si>
  <si>
    <t>м.п</t>
  </si>
  <si>
    <t>Бетон В25 F150 W6</t>
  </si>
  <si>
    <t>Бетон В25 F150 W6 ГОСТ 26633-2015</t>
  </si>
  <si>
    <t>Бетон В7.5 ГОСТ 26633-2015</t>
  </si>
  <si>
    <t>Устройство столбчатого фундамента</t>
  </si>
  <si>
    <t>Плита пола монолитная Ппм1 h=150 мм 1 шт</t>
  </si>
  <si>
    <t>Бетон В7,5 ГОСТ 26633-2015</t>
  </si>
  <si>
    <t>Плита пола монолитная Ппм2 h=150 мм 1 шт</t>
  </si>
  <si>
    <t>12,8</t>
  </si>
  <si>
    <t>1,68</t>
  </si>
  <si>
    <t>Устройство фундаментных балок Фб1…Фб6</t>
  </si>
  <si>
    <t xml:space="preserve">Бетон В7.5 </t>
  </si>
  <si>
    <t>3,35</t>
  </si>
  <si>
    <t>Устройство фундаментных балок</t>
  </si>
  <si>
    <t>1,21</t>
  </si>
  <si>
    <t>1,45</t>
  </si>
  <si>
    <t>0,21</t>
  </si>
  <si>
    <t>2,07</t>
  </si>
  <si>
    <t>0,26</t>
  </si>
  <si>
    <t>19 «Объекты генплана и благоустройства»</t>
  </si>
  <si>
    <t>190701 "Здание АПС-2"</t>
  </si>
  <si>
    <t>Руководитель департамента строительного производства ________________________Легкоконец И.Г.</t>
  </si>
  <si>
    <t>Болт прямой М30х710 09Г2С-6
ГОСТ 24379.1-2012</t>
  </si>
  <si>
    <t>Гайка М30 ГОСТ 5915-70</t>
  </si>
  <si>
    <t>Шайба М30 ГОСТ 24379.1-2012</t>
  </si>
  <si>
    <t>1.5</t>
  </si>
  <si>
    <t>2</t>
  </si>
  <si>
    <t>2.1</t>
  </si>
  <si>
    <t>2.2</t>
  </si>
  <si>
    <t>2.3</t>
  </si>
  <si>
    <t>2.4</t>
  </si>
  <si>
    <t>2.5</t>
  </si>
  <si>
    <t>3</t>
  </si>
  <si>
    <t>3.1</t>
  </si>
  <si>
    <t>3.2</t>
  </si>
  <si>
    <t>3.3</t>
  </si>
  <si>
    <t>3.4</t>
  </si>
  <si>
    <t>3.5</t>
  </si>
  <si>
    <t>4</t>
  </si>
  <si>
    <t>4.1</t>
  </si>
  <si>
    <t>4.2</t>
  </si>
  <si>
    <t>4.3</t>
  </si>
  <si>
    <t>5</t>
  </si>
  <si>
    <t>5.1</t>
  </si>
  <si>
    <t>5.2</t>
  </si>
  <si>
    <t>5.3</t>
  </si>
  <si>
    <t>6</t>
  </si>
  <si>
    <t>6.1</t>
  </si>
  <si>
    <t>6.2</t>
  </si>
  <si>
    <t>6.3</t>
  </si>
  <si>
    <t>7</t>
  </si>
  <si>
    <t>7.1</t>
  </si>
  <si>
    <t>7.2</t>
  </si>
  <si>
    <t>8</t>
  </si>
  <si>
    <t>8.1</t>
  </si>
  <si>
    <t>9</t>
  </si>
  <si>
    <t>9.1</t>
  </si>
  <si>
    <t>10</t>
  </si>
  <si>
    <t>10.1</t>
  </si>
  <si>
    <t>11</t>
  </si>
  <si>
    <t>11.1</t>
  </si>
  <si>
    <t>12</t>
  </si>
  <si>
    <t>13</t>
  </si>
  <si>
    <t>12.1</t>
  </si>
  <si>
    <t>13.1</t>
  </si>
  <si>
    <t>14</t>
  </si>
  <si>
    <t>14.2</t>
  </si>
  <si>
    <t>15</t>
  </si>
  <si>
    <t>15.1</t>
  </si>
  <si>
    <t>15.2</t>
  </si>
  <si>
    <t>16</t>
  </si>
  <si>
    <t>16.1</t>
  </si>
  <si>
    <t>16.2</t>
  </si>
  <si>
    <t>17</t>
  </si>
  <si>
    <t>18</t>
  </si>
  <si>
    <t>18.1</t>
  </si>
  <si>
    <t>18.2</t>
  </si>
  <si>
    <t>15.3</t>
  </si>
  <si>
    <t>15.4</t>
  </si>
  <si>
    <t>15.5</t>
  </si>
  <si>
    <t>15.6</t>
  </si>
  <si>
    <t>16.3</t>
  </si>
  <si>
    <t>18.3</t>
  </si>
  <si>
    <t>18.4</t>
  </si>
  <si>
    <t>18.5</t>
  </si>
  <si>
    <t>Приложение №4 к Техническому заданию</t>
  </si>
  <si>
    <r>
      <t xml:space="preserve">Контрактный пакет </t>
    </r>
    <r>
      <rPr>
        <sz val="14"/>
        <rFont val="Times New Roman"/>
        <family val="1"/>
        <charset val="204"/>
      </rPr>
      <t>16-C021 «Устройство зданий ЗСГО, Кинологического комплекса, КПП №1, АПС – 2»</t>
    </r>
  </si>
  <si>
    <t xml:space="preserve">УТВЕРЖДАЮ: Директор по производству  ООО "АЭРОТЕРМИНАЛ" </t>
  </si>
  <si>
    <t>______________Коктыш В.Г.</t>
  </si>
  <si>
    <t>Разработка грунта в отвал экскаваторами "драглайн" или "обратная лопата" с ковшом вместимостью: 1 (1-1,2) м3, группа грунтов 2</t>
  </si>
  <si>
    <t>Устройство котлована</t>
  </si>
  <si>
    <t>Разработка грунта с погрузкой на автомобили-самосвалы экскаваторами с ковшом вместимостью: 1 (1-1,2)м3, группа грунтов 2</t>
  </si>
  <si>
    <t>Перевозка грузов автомобилями-самосвалами грузоподъемностью 10 т работающих вне карьера на расстояние: 1 класс груза до 1 км.</t>
  </si>
  <si>
    <t>Обратная засыпка пазух фундаментов с послойным уплотнением</t>
  </si>
  <si>
    <t>37,26</t>
  </si>
  <si>
    <t xml:space="preserve">Доработка грунта вручную </t>
  </si>
  <si>
    <t>РД шифр: 1322-Эт2-16.2-КЖ изм.1</t>
  </si>
  <si>
    <t>684,44</t>
  </si>
  <si>
    <t>т</t>
  </si>
  <si>
    <t xml:space="preserve">Вес 1 м3 грунта принят равным 1,81т. </t>
  </si>
  <si>
    <t>5% от разработки</t>
  </si>
  <si>
    <t>1.7</t>
  </si>
  <si>
    <t>Бетон В7,5</t>
  </si>
  <si>
    <t>2.6</t>
  </si>
  <si>
    <t>3.6</t>
  </si>
  <si>
    <t>Устройство плиты монолитной толщиной 150мм.</t>
  </si>
  <si>
    <t>Устройство бетонной подготовки толщиной 100мм.</t>
  </si>
  <si>
    <t>Фундамент столбчатый Ф1.2-9 шт</t>
  </si>
  <si>
    <t>Фундамент столбчатый Ф1.1-3 шт</t>
  </si>
  <si>
    <t>Фундамент столбчатый Ф2-3 шт</t>
  </si>
  <si>
    <t>Изготовление и монтаж анкерного блока Аб1</t>
  </si>
  <si>
    <t>Уголок 75х6 ГОСТ 8509-93 С245 ГОСТ 27772-2021 L=400</t>
  </si>
  <si>
    <t>4,86</t>
  </si>
  <si>
    <t>13,95</t>
  </si>
  <si>
    <t>6,18</t>
  </si>
  <si>
    <t>3,93</t>
  </si>
  <si>
    <t>Фундаментные балки Фб2-1шт</t>
  </si>
  <si>
    <t>Фундаментные балки Фб1-3шт</t>
  </si>
  <si>
    <t>Арматура Ø 25 А500С ГОСТ 34028-2016</t>
  </si>
  <si>
    <t>Арматура Ø 12 А500С ГОСТ 34028-2016</t>
  </si>
  <si>
    <t>Арматура Ø 8 А500С ГОСТ 34028-2016</t>
  </si>
  <si>
    <t>Арматура Ø 8 А240 ГОСТ 34028-2016</t>
  </si>
  <si>
    <t>Арматура Ø 10 А500С ГОСТ 34028-2016</t>
  </si>
  <si>
    <t>Арматура Ø 18 А500С ГОСТ 34028-2016</t>
  </si>
  <si>
    <t>1,82</t>
  </si>
  <si>
    <t>2,1</t>
  </si>
  <si>
    <t>Фундаментные балки Фб5-2шт</t>
  </si>
  <si>
    <t>Фундаментные балки Фб4-2шт</t>
  </si>
  <si>
    <t>Фундаментные балки Фб3-1шт</t>
  </si>
  <si>
    <t>Фундаментные балки Фб6-3шт</t>
  </si>
  <si>
    <t>Устройство приямка Пр1</t>
  </si>
  <si>
    <t>14.1</t>
  </si>
  <si>
    <t>Приямок монолитный Пр1-1 шт</t>
  </si>
  <si>
    <t>Приямок монолитный Пр2-1 шт</t>
  </si>
  <si>
    <t>Монтаж закладных деталей</t>
  </si>
  <si>
    <t>Зд2.  Муфта соединительная резьбовая ССД-Пайп (Dвнеш.=173мм), L=210 мм, ТУ 22.21.21-082-27564371 - 2017</t>
  </si>
  <si>
    <t>Зд4.  Муфта соединительная резьбовая ССД-Пайп (Dвнеш.=110мм), L=200 мм, ТУ 22.21.21-082-27564371 - 2017</t>
  </si>
  <si>
    <t>0,0006</t>
  </si>
  <si>
    <t>Полоса 5х100 ГОСТ103-2006, L=100 мм</t>
  </si>
  <si>
    <t>Полоса 5х40 ГОСТ103-2006, L=190 мм</t>
  </si>
  <si>
    <t xml:space="preserve">Изготовление и монтаж закладных деталей Зд3. </t>
  </si>
  <si>
    <t xml:space="preserve">Изготовление и монтаж закладных деталей Зд5. </t>
  </si>
  <si>
    <t>Уголок180x11 ГОСТ 8509-93, L= м.п</t>
  </si>
  <si>
    <t xml:space="preserve"> Арматура Ø12 A500С, ГОСТ 34028-2016, L=150 мм</t>
  </si>
  <si>
    <t>0,0048</t>
  </si>
  <si>
    <t xml:space="preserve">Изготовление и монтаж крышек стальных Крс1. </t>
  </si>
  <si>
    <t>Лист стальной с чечевичным рифлением, t=5мм ГОСТ 8568-77</t>
  </si>
  <si>
    <t>Уголок 90x6 ГОСТ 8509-93, L= м.п</t>
  </si>
  <si>
    <t xml:space="preserve"> Арматура Ø12 A240, ГОСТ Р 52544-2006, L=390 мм</t>
  </si>
  <si>
    <t xml:space="preserve">Труба электросварная Ø16х1.2, L=40 мм, ГОСТ 10704-91 </t>
  </si>
  <si>
    <t>0,0003</t>
  </si>
  <si>
    <t>Приямок монолитный Пр3-1 шт</t>
  </si>
  <si>
    <t>Монтаж закладной детали Зд1</t>
  </si>
  <si>
    <t>Зд1.  Труба электросварная 530х6,0 L=200 мм Ст3, ГОСТ 10704-91</t>
  </si>
  <si>
    <t>Праймер битумный ТЕХНОНИКОЛЬ №1, ТУ 5775-011-17925162-2003</t>
  </si>
  <si>
    <t>Гидроизоляция битумной мастикой в два слоя по выровненной бетонной поверхности (+ 1 подготовительный слой покрытия праймером), фундаментов Ф1.1, Ф1.2, плиты пола Ппм1, приямков Пр1, Пр2, Пр3</t>
  </si>
  <si>
    <t>Герметик Masterflex</t>
  </si>
  <si>
    <t>Битумная мастика в два слоя по стеклосетке Технониколь №21, ТУ 5775-018-17925162-2004</t>
  </si>
  <si>
    <t xml:space="preserve">Стеклосетка ФСР-160(110)-2000/2000 ГОСТ Р 55225-2017, с ячейкой 2х2мм </t>
  </si>
  <si>
    <t xml:space="preserve">Устройство и заделка усадочного шва t=5мм в плите Ппм1 </t>
  </si>
  <si>
    <t>Экструзионный пенополистирол "Пеноплекс"</t>
  </si>
  <si>
    <t>Жгут "Вилатерм" 8 мм, ТУ 2291-009-03989419-2006</t>
  </si>
  <si>
    <t xml:space="preserve">Устройство и заделка деформационного шва в плите Ппм1 </t>
  </si>
  <si>
    <t>Набухающий бентонитовый профиль АКВАСТОП либо гидроизоляционный шнур "ПЕНЕБАР</t>
  </si>
  <si>
    <t>Устройство уплотнителя в холодных стыках приямков</t>
  </si>
  <si>
    <t>Цементно-песчаный раствор не менее М200, ГОСТ Р 58766-2019</t>
  </si>
  <si>
    <t>Устройство подливки металлических колонн</t>
  </si>
  <si>
    <t>Безусадочный раствор не менее В30, ГОСТ 31357-2007</t>
  </si>
  <si>
    <t>Устройство галтелей 50х50 и заполнение промежутков между фундаментными балками из ц.п.р М200</t>
  </si>
  <si>
    <t xml:space="preserve">                                                                 Ведущий специалист ИТД________________________Ружило Д.Ю.</t>
  </si>
  <si>
    <t>Ведомость объемов работ и материалов №719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</si>
</sst>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00"/>
    <numFmt numFmtId="165" formatCode="0.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/>
    <xf numFmtId="2" fontId="0" fillId="0" borderId="0" xfId="0" applyNumberFormat="1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Border="1"/>
    <xf numFmtId="49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 wrapText="1"/>
    </xf>
    <xf numFmtId="49" fontId="4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2" fontId="3" fillId="0" borderId="0" xfId="0" applyNumberFormat="1" applyFont="1" applyAlignment="1">
      <alignment horizontal="center" wrapText="1"/>
    </xf>
    <xf numFmtId="49" fontId="5" fillId="3" borderId="4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2" fontId="5" fillId="3" borderId="5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49" fontId="5" fillId="3" borderId="7" xfId="0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2" fontId="5" fillId="3" borderId="8" xfId="0" applyNumberFormat="1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3" fillId="4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0" borderId="1" xfId="0" applyFont="1" applyBorder="1"/>
    <xf numFmtId="49" fontId="3" fillId="0" borderId="0" xfId="0" applyNumberFormat="1" applyFont="1" applyBorder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2" fillId="0" borderId="2" xfId="0" applyFont="1" applyBorder="1"/>
    <xf numFmtId="0" fontId="2" fillId="0" borderId="1" xfId="0" applyFont="1" applyBorder="1"/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2" fontId="3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2" fontId="3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1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/>
    </xf>
    <xf numFmtId="0" fontId="2" fillId="2" borderId="0" xfId="0" applyFont="1" applyFill="1" applyBorder="1"/>
    <xf numFmtId="0" fontId="2" fillId="2" borderId="0" xfId="0" applyFont="1" applyFill="1"/>
    <xf numFmtId="164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Fill="1"/>
    <xf numFmtId="164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266"/>
  <sheetViews>
    <sheetView tabSelected="1" view="pageBreakPreview" topLeftCell="A4" zoomScale="90" zoomScaleNormal="55" zoomScaleSheetLayoutView="90" workbookViewId="0">
      <selection activeCell="A4" sqref="A4:E4"/>
    </sheetView>
  </sheetViews>
  <sheetFormatPr defaultRowHeight="15" x14ac:dyDescent="0.25"/>
  <cols>
    <col min="1" max="1" width="13.140625" style="3" customWidth="1"/>
    <col min="2" max="2" width="119.85546875" style="4" customWidth="1"/>
    <col min="3" max="3" width="22.42578125" style="5" customWidth="1"/>
    <col min="4" max="4" width="32.7109375" style="6" customWidth="1"/>
    <col min="5" max="5" width="51.42578125" style="4" customWidth="1"/>
    <col min="6" max="6" width="18.28515625" style="8" customWidth="1"/>
    <col min="7" max="256" width="9.140625" style="8"/>
    <col min="257" max="16384" width="9.140625" style="4"/>
  </cols>
  <sheetData>
    <row r="1" spans="1:5" ht="43.5" customHeight="1" x14ac:dyDescent="0.3">
      <c r="E1" s="7" t="s">
        <v>114</v>
      </c>
    </row>
    <row r="2" spans="1:5" ht="39" customHeight="1" x14ac:dyDescent="0.3">
      <c r="A2" s="9"/>
      <c r="B2" s="10"/>
      <c r="C2" s="11"/>
      <c r="D2" s="12"/>
      <c r="E2" s="13" t="s">
        <v>116</v>
      </c>
    </row>
    <row r="3" spans="1:5" ht="48" customHeight="1" x14ac:dyDescent="0.3">
      <c r="A3" s="9"/>
      <c r="B3" s="10"/>
      <c r="C3" s="11"/>
      <c r="D3" s="12"/>
      <c r="E3" s="13" t="s">
        <v>117</v>
      </c>
    </row>
    <row r="4" spans="1:5" ht="64.5" customHeight="1" x14ac:dyDescent="0.35">
      <c r="A4" s="77" t="s">
        <v>199</v>
      </c>
      <c r="B4" s="78"/>
      <c r="C4" s="78"/>
      <c r="D4" s="78"/>
      <c r="E4" s="78"/>
    </row>
    <row r="5" spans="1:5" ht="36" customHeight="1" x14ac:dyDescent="0.35">
      <c r="A5" s="14"/>
      <c r="B5" s="15" t="s">
        <v>5</v>
      </c>
      <c r="C5" s="80" t="s">
        <v>13</v>
      </c>
      <c r="D5" s="80"/>
      <c r="E5" s="80"/>
    </row>
    <row r="6" spans="1:5" ht="45.75" customHeight="1" x14ac:dyDescent="0.35">
      <c r="A6" s="14"/>
      <c r="B6" s="15" t="s">
        <v>6</v>
      </c>
      <c r="C6" s="80" t="s">
        <v>10</v>
      </c>
      <c r="D6" s="80"/>
      <c r="E6" s="80"/>
    </row>
    <row r="7" spans="1:5" ht="30.75" customHeight="1" x14ac:dyDescent="0.35">
      <c r="A7" s="14"/>
      <c r="B7" s="15" t="s">
        <v>7</v>
      </c>
      <c r="C7" s="81" t="s">
        <v>48</v>
      </c>
      <c r="D7" s="81"/>
      <c r="E7" s="81"/>
    </row>
    <row r="8" spans="1:5" ht="30.75" customHeight="1" x14ac:dyDescent="0.35">
      <c r="A8" s="14"/>
      <c r="B8" s="15" t="s">
        <v>8</v>
      </c>
      <c r="C8" s="81" t="s">
        <v>49</v>
      </c>
      <c r="D8" s="81"/>
      <c r="E8" s="81"/>
    </row>
    <row r="9" spans="1:5" ht="30.75" customHeight="1" x14ac:dyDescent="0.35">
      <c r="A9" s="14"/>
      <c r="B9" s="15"/>
      <c r="C9" s="16"/>
      <c r="D9" s="17"/>
      <c r="E9" s="15"/>
    </row>
    <row r="10" spans="1:5" ht="30.75" customHeight="1" x14ac:dyDescent="0.35">
      <c r="A10" s="14"/>
      <c r="B10" s="15" t="s">
        <v>9</v>
      </c>
      <c r="C10" s="16"/>
      <c r="D10" s="17"/>
      <c r="E10" s="15"/>
    </row>
    <row r="11" spans="1:5" ht="54.75" customHeight="1" x14ac:dyDescent="0.25">
      <c r="A11" s="79" t="s">
        <v>115</v>
      </c>
      <c r="B11" s="79"/>
      <c r="C11" s="79"/>
      <c r="D11" s="79"/>
      <c r="E11" s="79"/>
    </row>
    <row r="12" spans="1:5" ht="23.25" customHeight="1" thickBot="1" x14ac:dyDescent="0.35">
      <c r="A12" s="9"/>
      <c r="B12" s="75"/>
      <c r="C12" s="75"/>
      <c r="D12" s="75"/>
      <c r="E12" s="75"/>
    </row>
    <row r="13" spans="1:5" ht="80.25" customHeight="1" thickBot="1" x14ac:dyDescent="0.3">
      <c r="A13" s="18" t="s">
        <v>3</v>
      </c>
      <c r="B13" s="19" t="s">
        <v>4</v>
      </c>
      <c r="C13" s="20" t="s">
        <v>1</v>
      </c>
      <c r="D13" s="21" t="s">
        <v>12</v>
      </c>
      <c r="E13" s="22" t="s">
        <v>0</v>
      </c>
    </row>
    <row r="14" spans="1:5" ht="28.5" customHeight="1" thickBot="1" x14ac:dyDescent="0.3">
      <c r="A14" s="23"/>
      <c r="B14" s="24" t="s">
        <v>125</v>
      </c>
      <c r="C14" s="25"/>
      <c r="D14" s="26"/>
      <c r="E14" s="27"/>
    </row>
    <row r="15" spans="1:5" ht="21.75" customHeight="1" x14ac:dyDescent="0.25">
      <c r="A15" s="28">
        <v>1</v>
      </c>
      <c r="B15" s="28">
        <v>3</v>
      </c>
      <c r="C15" s="28">
        <v>5</v>
      </c>
      <c r="D15" s="28">
        <v>6</v>
      </c>
      <c r="E15" s="28">
        <v>7</v>
      </c>
    </row>
    <row r="16" spans="1:5" ht="21.75" customHeight="1" x14ac:dyDescent="0.25">
      <c r="A16" s="29" t="s">
        <v>17</v>
      </c>
      <c r="B16" s="30" t="s">
        <v>119</v>
      </c>
      <c r="C16" s="30"/>
      <c r="D16" s="30"/>
      <c r="E16" s="30"/>
    </row>
    <row r="17" spans="1:256" ht="37.5" x14ac:dyDescent="0.25">
      <c r="A17" s="31" t="s">
        <v>18</v>
      </c>
      <c r="B17" s="40" t="s">
        <v>118</v>
      </c>
      <c r="C17" s="31" t="s">
        <v>15</v>
      </c>
      <c r="D17" s="31" t="s">
        <v>126</v>
      </c>
      <c r="E17" s="38"/>
    </row>
    <row r="18" spans="1:256" ht="18.75" x14ac:dyDescent="0.25">
      <c r="A18" s="31" t="s">
        <v>19</v>
      </c>
      <c r="B18" s="40" t="s">
        <v>124</v>
      </c>
      <c r="C18" s="31" t="s">
        <v>15</v>
      </c>
      <c r="D18" s="31" t="s">
        <v>123</v>
      </c>
      <c r="E18" s="31" t="s">
        <v>129</v>
      </c>
    </row>
    <row r="19" spans="1:256" ht="37.5" x14ac:dyDescent="0.25">
      <c r="A19" s="31" t="s">
        <v>20</v>
      </c>
      <c r="B19" s="40" t="s">
        <v>120</v>
      </c>
      <c r="C19" s="31" t="s">
        <v>15</v>
      </c>
      <c r="D19" s="31" t="s">
        <v>23</v>
      </c>
      <c r="E19" s="31"/>
    </row>
    <row r="20" spans="1:256" ht="37.5" x14ac:dyDescent="0.25">
      <c r="A20" s="31" t="s">
        <v>21</v>
      </c>
      <c r="B20" s="40" t="s">
        <v>121</v>
      </c>
      <c r="C20" s="31" t="s">
        <v>127</v>
      </c>
      <c r="D20" s="58">
        <v>42.54</v>
      </c>
      <c r="E20" s="31" t="s">
        <v>128</v>
      </c>
    </row>
    <row r="21" spans="1:256" s="62" customFormat="1" ht="21.75" customHeight="1" x14ac:dyDescent="0.25">
      <c r="A21" s="59" t="s">
        <v>54</v>
      </c>
      <c r="B21" s="60" t="s">
        <v>26</v>
      </c>
      <c r="C21" s="59" t="s">
        <v>15</v>
      </c>
      <c r="D21" s="59" t="s">
        <v>24</v>
      </c>
      <c r="E21" s="59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61"/>
      <c r="BE21" s="61"/>
      <c r="BF21" s="61"/>
      <c r="BG21" s="61"/>
      <c r="BH21" s="61"/>
      <c r="BI21" s="61"/>
      <c r="BJ21" s="61"/>
      <c r="BK21" s="61"/>
      <c r="BL21" s="61"/>
      <c r="BM21" s="61"/>
      <c r="BN21" s="61"/>
      <c r="BO21" s="61"/>
      <c r="BP21" s="61"/>
      <c r="BQ21" s="61"/>
      <c r="BR21" s="61"/>
      <c r="BS21" s="61"/>
      <c r="BT21" s="61"/>
      <c r="BU21" s="61"/>
      <c r="BV21" s="61"/>
      <c r="BW21" s="61"/>
      <c r="BX21" s="61"/>
      <c r="BY21" s="61"/>
      <c r="BZ21" s="61"/>
      <c r="CA21" s="61"/>
      <c r="CB21" s="61"/>
      <c r="CC21" s="61"/>
      <c r="CD21" s="61"/>
      <c r="CE21" s="61"/>
      <c r="CF21" s="61"/>
      <c r="CG21" s="61"/>
      <c r="CH21" s="61"/>
      <c r="CI21" s="61"/>
      <c r="CJ21" s="61"/>
      <c r="CK21" s="61"/>
      <c r="CL21" s="61"/>
      <c r="CM21" s="61"/>
      <c r="CN21" s="61"/>
      <c r="CO21" s="61"/>
      <c r="CP21" s="61"/>
      <c r="CQ21" s="61"/>
      <c r="CR21" s="61"/>
      <c r="CS21" s="61"/>
      <c r="CT21" s="61"/>
      <c r="CU21" s="61"/>
      <c r="CV21" s="61"/>
      <c r="CW21" s="61"/>
      <c r="CX21" s="61"/>
      <c r="CY21" s="61"/>
      <c r="CZ21" s="61"/>
      <c r="DA21" s="61"/>
      <c r="DB21" s="61"/>
      <c r="DC21" s="61"/>
      <c r="DD21" s="61"/>
      <c r="DE21" s="61"/>
      <c r="DF21" s="61"/>
      <c r="DG21" s="61"/>
      <c r="DH21" s="61"/>
      <c r="DI21" s="61"/>
      <c r="DJ21" s="61"/>
      <c r="DK21" s="61"/>
      <c r="DL21" s="61"/>
      <c r="DM21" s="61"/>
      <c r="DN21" s="61"/>
      <c r="DO21" s="61"/>
      <c r="DP21" s="61"/>
      <c r="DQ21" s="61"/>
      <c r="DR21" s="61"/>
      <c r="DS21" s="61"/>
      <c r="DT21" s="61"/>
      <c r="DU21" s="61"/>
      <c r="DV21" s="61"/>
      <c r="DW21" s="61"/>
      <c r="DX21" s="61"/>
      <c r="DY21" s="61"/>
      <c r="DZ21" s="61"/>
      <c r="EA21" s="61"/>
      <c r="EB21" s="61"/>
      <c r="EC21" s="61"/>
      <c r="ED21" s="61"/>
      <c r="EE21" s="61"/>
      <c r="EF21" s="61"/>
      <c r="EG21" s="61"/>
      <c r="EH21" s="61"/>
      <c r="EI21" s="61"/>
      <c r="EJ21" s="61"/>
      <c r="EK21" s="61"/>
      <c r="EL21" s="61"/>
      <c r="EM21" s="61"/>
      <c r="EN21" s="61"/>
      <c r="EO21" s="61"/>
      <c r="EP21" s="61"/>
      <c r="EQ21" s="61"/>
      <c r="ER21" s="61"/>
      <c r="ES21" s="61"/>
      <c r="ET21" s="61"/>
      <c r="EU21" s="61"/>
      <c r="EV21" s="61"/>
      <c r="EW21" s="61"/>
      <c r="EX21" s="61"/>
      <c r="EY21" s="61"/>
      <c r="EZ21" s="61"/>
      <c r="FA21" s="61"/>
      <c r="FB21" s="61"/>
      <c r="FC21" s="61"/>
      <c r="FD21" s="61"/>
      <c r="FE21" s="61"/>
      <c r="FF21" s="61"/>
      <c r="FG21" s="61"/>
      <c r="FH21" s="61"/>
      <c r="FI21" s="61"/>
      <c r="FJ21" s="61"/>
      <c r="FK21" s="61"/>
      <c r="FL21" s="61"/>
      <c r="FM21" s="61"/>
      <c r="FN21" s="61"/>
      <c r="FO21" s="61"/>
      <c r="FP21" s="61"/>
      <c r="FQ21" s="61"/>
      <c r="FR21" s="61"/>
      <c r="FS21" s="61"/>
      <c r="FT21" s="61"/>
      <c r="FU21" s="61"/>
      <c r="FV21" s="61"/>
      <c r="FW21" s="61"/>
      <c r="FX21" s="61"/>
      <c r="FY21" s="61"/>
      <c r="FZ21" s="61"/>
      <c r="GA21" s="61"/>
      <c r="GB21" s="61"/>
      <c r="GC21" s="61"/>
      <c r="GD21" s="61"/>
      <c r="GE21" s="61"/>
      <c r="GF21" s="61"/>
      <c r="GG21" s="61"/>
      <c r="GH21" s="61"/>
      <c r="GI21" s="61"/>
      <c r="GJ21" s="61"/>
      <c r="GK21" s="61"/>
      <c r="GL21" s="61"/>
      <c r="GM21" s="61"/>
      <c r="GN21" s="61"/>
      <c r="GO21" s="61"/>
      <c r="GP21" s="61"/>
      <c r="GQ21" s="61"/>
      <c r="GR21" s="61"/>
      <c r="GS21" s="61"/>
      <c r="GT21" s="61"/>
      <c r="GU21" s="61"/>
      <c r="GV21" s="61"/>
      <c r="GW21" s="61"/>
      <c r="GX21" s="61"/>
      <c r="GY21" s="61"/>
      <c r="GZ21" s="61"/>
      <c r="HA21" s="61"/>
      <c r="HB21" s="61"/>
      <c r="HC21" s="61"/>
      <c r="HD21" s="61"/>
      <c r="HE21" s="61"/>
      <c r="HF21" s="61"/>
      <c r="HG21" s="61"/>
      <c r="HH21" s="61"/>
      <c r="HI21" s="61"/>
      <c r="HJ21" s="61"/>
      <c r="HK21" s="61"/>
      <c r="HL21" s="61"/>
      <c r="HM21" s="61"/>
      <c r="HN21" s="61"/>
      <c r="HO21" s="61"/>
      <c r="HP21" s="61"/>
      <c r="HQ21" s="61"/>
      <c r="HR21" s="61"/>
      <c r="HS21" s="61"/>
      <c r="HT21" s="61"/>
      <c r="HU21" s="61"/>
      <c r="HV21" s="61"/>
      <c r="HW21" s="61"/>
      <c r="HX21" s="61"/>
      <c r="HY21" s="61"/>
      <c r="HZ21" s="61"/>
      <c r="IA21" s="61"/>
      <c r="IB21" s="61"/>
      <c r="IC21" s="61"/>
      <c r="ID21" s="61"/>
      <c r="IE21" s="61"/>
      <c r="IF21" s="61"/>
      <c r="IG21" s="61"/>
      <c r="IH21" s="61"/>
      <c r="II21" s="61"/>
      <c r="IJ21" s="61"/>
      <c r="IK21" s="61"/>
      <c r="IL21" s="61"/>
      <c r="IM21" s="61"/>
      <c r="IN21" s="61"/>
      <c r="IO21" s="61"/>
      <c r="IP21" s="61"/>
      <c r="IQ21" s="61"/>
      <c r="IR21" s="61"/>
      <c r="IS21" s="61"/>
      <c r="IT21" s="61"/>
      <c r="IU21" s="61"/>
      <c r="IV21" s="61"/>
    </row>
    <row r="22" spans="1:256" s="62" customFormat="1" ht="21.75" customHeight="1" x14ac:dyDescent="0.25">
      <c r="A22" s="59" t="s">
        <v>22</v>
      </c>
      <c r="B22" s="60" t="s">
        <v>25</v>
      </c>
      <c r="C22" s="59" t="s">
        <v>15</v>
      </c>
      <c r="D22" s="59" t="s">
        <v>24</v>
      </c>
      <c r="E22" s="59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  <c r="AM22" s="61"/>
      <c r="AN22" s="61"/>
      <c r="AO22" s="61"/>
      <c r="AP22" s="61"/>
      <c r="AQ22" s="61"/>
      <c r="AR22" s="61"/>
      <c r="AS22" s="61"/>
      <c r="AT22" s="61"/>
      <c r="AU22" s="61"/>
      <c r="AV22" s="61"/>
      <c r="AW22" s="61"/>
      <c r="AX22" s="61"/>
      <c r="AY22" s="61"/>
      <c r="AZ22" s="61"/>
      <c r="BA22" s="61"/>
      <c r="BB22" s="61"/>
      <c r="BC22" s="61"/>
      <c r="BD22" s="61"/>
      <c r="BE22" s="61"/>
      <c r="BF22" s="61"/>
      <c r="BG22" s="61"/>
      <c r="BH22" s="61"/>
      <c r="BI22" s="61"/>
      <c r="BJ22" s="61"/>
      <c r="BK22" s="61"/>
      <c r="BL22" s="61"/>
      <c r="BM22" s="61"/>
      <c r="BN22" s="61"/>
      <c r="BO22" s="61"/>
      <c r="BP22" s="61"/>
      <c r="BQ22" s="61"/>
      <c r="BR22" s="61"/>
      <c r="BS22" s="61"/>
      <c r="BT22" s="61"/>
      <c r="BU22" s="61"/>
      <c r="BV22" s="61"/>
      <c r="BW22" s="61"/>
      <c r="BX22" s="61"/>
      <c r="BY22" s="61"/>
      <c r="BZ22" s="61"/>
      <c r="CA22" s="61"/>
      <c r="CB22" s="61"/>
      <c r="CC22" s="61"/>
      <c r="CD22" s="61"/>
      <c r="CE22" s="61"/>
      <c r="CF22" s="61"/>
      <c r="CG22" s="61"/>
      <c r="CH22" s="61"/>
      <c r="CI22" s="61"/>
      <c r="CJ22" s="61"/>
      <c r="CK22" s="61"/>
      <c r="CL22" s="61"/>
      <c r="CM22" s="61"/>
      <c r="CN22" s="61"/>
      <c r="CO22" s="61"/>
      <c r="CP22" s="61"/>
      <c r="CQ22" s="61"/>
      <c r="CR22" s="61"/>
      <c r="CS22" s="61"/>
      <c r="CT22" s="61"/>
      <c r="CU22" s="61"/>
      <c r="CV22" s="61"/>
      <c r="CW22" s="61"/>
      <c r="CX22" s="61"/>
      <c r="CY22" s="61"/>
      <c r="CZ22" s="61"/>
      <c r="DA22" s="61"/>
      <c r="DB22" s="61"/>
      <c r="DC22" s="61"/>
      <c r="DD22" s="61"/>
      <c r="DE22" s="61"/>
      <c r="DF22" s="61"/>
      <c r="DG22" s="61"/>
      <c r="DH22" s="61"/>
      <c r="DI22" s="61"/>
      <c r="DJ22" s="61"/>
      <c r="DK22" s="61"/>
      <c r="DL22" s="61"/>
      <c r="DM22" s="61"/>
      <c r="DN22" s="61"/>
      <c r="DO22" s="61"/>
      <c r="DP22" s="61"/>
      <c r="DQ22" s="61"/>
      <c r="DR22" s="61"/>
      <c r="DS22" s="61"/>
      <c r="DT22" s="61"/>
      <c r="DU22" s="61"/>
      <c r="DV22" s="61"/>
      <c r="DW22" s="61"/>
      <c r="DX22" s="61"/>
      <c r="DY22" s="61"/>
      <c r="DZ22" s="61"/>
      <c r="EA22" s="61"/>
      <c r="EB22" s="61"/>
      <c r="EC22" s="61"/>
      <c r="ED22" s="61"/>
      <c r="EE22" s="61"/>
      <c r="EF22" s="61"/>
      <c r="EG22" s="61"/>
      <c r="EH22" s="61"/>
      <c r="EI22" s="61"/>
      <c r="EJ22" s="61"/>
      <c r="EK22" s="61"/>
      <c r="EL22" s="61"/>
      <c r="EM22" s="61"/>
      <c r="EN22" s="61"/>
      <c r="EO22" s="61"/>
      <c r="EP22" s="61"/>
      <c r="EQ22" s="61"/>
      <c r="ER22" s="61"/>
      <c r="ES22" s="61"/>
      <c r="ET22" s="61"/>
      <c r="EU22" s="61"/>
      <c r="EV22" s="61"/>
      <c r="EW22" s="61"/>
      <c r="EX22" s="61"/>
      <c r="EY22" s="61"/>
      <c r="EZ22" s="61"/>
      <c r="FA22" s="61"/>
      <c r="FB22" s="61"/>
      <c r="FC22" s="61"/>
      <c r="FD22" s="61"/>
      <c r="FE22" s="61"/>
      <c r="FF22" s="61"/>
      <c r="FG22" s="61"/>
      <c r="FH22" s="61"/>
      <c r="FI22" s="61"/>
      <c r="FJ22" s="61"/>
      <c r="FK22" s="61"/>
      <c r="FL22" s="61"/>
      <c r="FM22" s="61"/>
      <c r="FN22" s="61"/>
      <c r="FO22" s="61"/>
      <c r="FP22" s="61"/>
      <c r="FQ22" s="61"/>
      <c r="FR22" s="61"/>
      <c r="FS22" s="61"/>
      <c r="FT22" s="61"/>
      <c r="FU22" s="61"/>
      <c r="FV22" s="61"/>
      <c r="FW22" s="61"/>
      <c r="FX22" s="61"/>
      <c r="FY22" s="61"/>
      <c r="FZ22" s="61"/>
      <c r="GA22" s="61"/>
      <c r="GB22" s="61"/>
      <c r="GC22" s="61"/>
      <c r="GD22" s="61"/>
      <c r="GE22" s="61"/>
      <c r="GF22" s="61"/>
      <c r="GG22" s="61"/>
      <c r="GH22" s="61"/>
      <c r="GI22" s="61"/>
      <c r="GJ22" s="61"/>
      <c r="GK22" s="61"/>
      <c r="GL22" s="61"/>
      <c r="GM22" s="61"/>
      <c r="GN22" s="61"/>
      <c r="GO22" s="61"/>
      <c r="GP22" s="61"/>
      <c r="GQ22" s="61"/>
      <c r="GR22" s="61"/>
      <c r="GS22" s="61"/>
      <c r="GT22" s="61"/>
      <c r="GU22" s="61"/>
      <c r="GV22" s="61"/>
      <c r="GW22" s="61"/>
      <c r="GX22" s="61"/>
      <c r="GY22" s="61"/>
      <c r="GZ22" s="61"/>
      <c r="HA22" s="61"/>
      <c r="HB22" s="61"/>
      <c r="HC22" s="61"/>
      <c r="HD22" s="61"/>
      <c r="HE22" s="61"/>
      <c r="HF22" s="61"/>
      <c r="HG22" s="61"/>
      <c r="HH22" s="61"/>
      <c r="HI22" s="61"/>
      <c r="HJ22" s="61"/>
      <c r="HK22" s="61"/>
      <c r="HL22" s="61"/>
      <c r="HM22" s="61"/>
      <c r="HN22" s="61"/>
      <c r="HO22" s="61"/>
      <c r="HP22" s="61"/>
      <c r="HQ22" s="61"/>
      <c r="HR22" s="61"/>
      <c r="HS22" s="61"/>
      <c r="HT22" s="61"/>
      <c r="HU22" s="61"/>
      <c r="HV22" s="61"/>
      <c r="HW22" s="61"/>
      <c r="HX22" s="61"/>
      <c r="HY22" s="61"/>
      <c r="HZ22" s="61"/>
      <c r="IA22" s="61"/>
      <c r="IB22" s="61"/>
      <c r="IC22" s="61"/>
      <c r="ID22" s="61"/>
      <c r="IE22" s="61"/>
      <c r="IF22" s="61"/>
      <c r="IG22" s="61"/>
      <c r="IH22" s="61"/>
      <c r="II22" s="61"/>
      <c r="IJ22" s="61"/>
      <c r="IK22" s="61"/>
      <c r="IL22" s="61"/>
      <c r="IM22" s="61"/>
      <c r="IN22" s="61"/>
      <c r="IO22" s="61"/>
      <c r="IP22" s="61"/>
      <c r="IQ22" s="61"/>
      <c r="IR22" s="61"/>
      <c r="IS22" s="61"/>
      <c r="IT22" s="61"/>
      <c r="IU22" s="61"/>
      <c r="IV22" s="61"/>
    </row>
    <row r="23" spans="1:256" s="62" customFormat="1" ht="21.75" customHeight="1" x14ac:dyDescent="0.25">
      <c r="A23" s="59" t="s">
        <v>130</v>
      </c>
      <c r="B23" s="60" t="s">
        <v>122</v>
      </c>
      <c r="C23" s="59" t="s">
        <v>15</v>
      </c>
      <c r="D23" s="59" t="s">
        <v>27</v>
      </c>
      <c r="E23" s="59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  <c r="AM23" s="61"/>
      <c r="AN23" s="61"/>
      <c r="AO23" s="61"/>
      <c r="AP23" s="61"/>
      <c r="AQ23" s="61"/>
      <c r="AR23" s="61"/>
      <c r="AS23" s="61"/>
      <c r="AT23" s="61"/>
      <c r="AU23" s="61"/>
      <c r="AV23" s="61"/>
      <c r="AW23" s="61"/>
      <c r="AX23" s="61"/>
      <c r="AY23" s="61"/>
      <c r="AZ23" s="61"/>
      <c r="BA23" s="61"/>
      <c r="BB23" s="61"/>
      <c r="BC23" s="61"/>
      <c r="BD23" s="61"/>
      <c r="BE23" s="61"/>
      <c r="BF23" s="61"/>
      <c r="BG23" s="61"/>
      <c r="BH23" s="61"/>
      <c r="BI23" s="61"/>
      <c r="BJ23" s="61"/>
      <c r="BK23" s="61"/>
      <c r="BL23" s="61"/>
      <c r="BM23" s="61"/>
      <c r="BN23" s="61"/>
      <c r="BO23" s="61"/>
      <c r="BP23" s="61"/>
      <c r="BQ23" s="61"/>
      <c r="BR23" s="61"/>
      <c r="BS23" s="61"/>
      <c r="BT23" s="61"/>
      <c r="BU23" s="61"/>
      <c r="BV23" s="61"/>
      <c r="BW23" s="61"/>
      <c r="BX23" s="61"/>
      <c r="BY23" s="61"/>
      <c r="BZ23" s="61"/>
      <c r="CA23" s="61"/>
      <c r="CB23" s="61"/>
      <c r="CC23" s="61"/>
      <c r="CD23" s="61"/>
      <c r="CE23" s="61"/>
      <c r="CF23" s="61"/>
      <c r="CG23" s="61"/>
      <c r="CH23" s="61"/>
      <c r="CI23" s="61"/>
      <c r="CJ23" s="61"/>
      <c r="CK23" s="61"/>
      <c r="CL23" s="61"/>
      <c r="CM23" s="61"/>
      <c r="CN23" s="61"/>
      <c r="CO23" s="61"/>
      <c r="CP23" s="61"/>
      <c r="CQ23" s="61"/>
      <c r="CR23" s="61"/>
      <c r="CS23" s="61"/>
      <c r="CT23" s="61"/>
      <c r="CU23" s="61"/>
      <c r="CV23" s="61"/>
      <c r="CW23" s="61"/>
      <c r="CX23" s="61"/>
      <c r="CY23" s="61"/>
      <c r="CZ23" s="61"/>
      <c r="DA23" s="61"/>
      <c r="DB23" s="61"/>
      <c r="DC23" s="61"/>
      <c r="DD23" s="61"/>
      <c r="DE23" s="61"/>
      <c r="DF23" s="61"/>
      <c r="DG23" s="61"/>
      <c r="DH23" s="61"/>
      <c r="DI23" s="61"/>
      <c r="DJ23" s="61"/>
      <c r="DK23" s="61"/>
      <c r="DL23" s="61"/>
      <c r="DM23" s="61"/>
      <c r="DN23" s="61"/>
      <c r="DO23" s="61"/>
      <c r="DP23" s="61"/>
      <c r="DQ23" s="61"/>
      <c r="DR23" s="61"/>
      <c r="DS23" s="61"/>
      <c r="DT23" s="61"/>
      <c r="DU23" s="61"/>
      <c r="DV23" s="61"/>
      <c r="DW23" s="61"/>
      <c r="DX23" s="61"/>
      <c r="DY23" s="61"/>
      <c r="DZ23" s="61"/>
      <c r="EA23" s="61"/>
      <c r="EB23" s="61"/>
      <c r="EC23" s="61"/>
      <c r="ED23" s="61"/>
      <c r="EE23" s="61"/>
      <c r="EF23" s="61"/>
      <c r="EG23" s="61"/>
      <c r="EH23" s="61"/>
      <c r="EI23" s="61"/>
      <c r="EJ23" s="61"/>
      <c r="EK23" s="61"/>
      <c r="EL23" s="61"/>
      <c r="EM23" s="61"/>
      <c r="EN23" s="61"/>
      <c r="EO23" s="61"/>
      <c r="EP23" s="61"/>
      <c r="EQ23" s="61"/>
      <c r="ER23" s="61"/>
      <c r="ES23" s="61"/>
      <c r="ET23" s="61"/>
      <c r="EU23" s="61"/>
      <c r="EV23" s="61"/>
      <c r="EW23" s="61"/>
      <c r="EX23" s="61"/>
      <c r="EY23" s="61"/>
      <c r="EZ23" s="61"/>
      <c r="FA23" s="61"/>
      <c r="FB23" s="61"/>
      <c r="FC23" s="61"/>
      <c r="FD23" s="61"/>
      <c r="FE23" s="61"/>
      <c r="FF23" s="61"/>
      <c r="FG23" s="61"/>
      <c r="FH23" s="61"/>
      <c r="FI23" s="61"/>
      <c r="FJ23" s="61"/>
      <c r="FK23" s="61"/>
      <c r="FL23" s="61"/>
      <c r="FM23" s="61"/>
      <c r="FN23" s="61"/>
      <c r="FO23" s="61"/>
      <c r="FP23" s="61"/>
      <c r="FQ23" s="61"/>
      <c r="FR23" s="61"/>
      <c r="FS23" s="61"/>
      <c r="FT23" s="61"/>
      <c r="FU23" s="61"/>
      <c r="FV23" s="61"/>
      <c r="FW23" s="61"/>
      <c r="FX23" s="61"/>
      <c r="FY23" s="61"/>
      <c r="FZ23" s="61"/>
      <c r="GA23" s="61"/>
      <c r="GB23" s="61"/>
      <c r="GC23" s="61"/>
      <c r="GD23" s="61"/>
      <c r="GE23" s="61"/>
      <c r="GF23" s="61"/>
      <c r="GG23" s="61"/>
      <c r="GH23" s="61"/>
      <c r="GI23" s="61"/>
      <c r="GJ23" s="61"/>
      <c r="GK23" s="61"/>
      <c r="GL23" s="61"/>
      <c r="GM23" s="61"/>
      <c r="GN23" s="61"/>
      <c r="GO23" s="61"/>
      <c r="GP23" s="61"/>
      <c r="GQ23" s="61"/>
      <c r="GR23" s="61"/>
      <c r="GS23" s="61"/>
      <c r="GT23" s="61"/>
      <c r="GU23" s="61"/>
      <c r="GV23" s="61"/>
      <c r="GW23" s="61"/>
      <c r="GX23" s="61"/>
      <c r="GY23" s="61"/>
      <c r="GZ23" s="61"/>
      <c r="HA23" s="61"/>
      <c r="HB23" s="61"/>
      <c r="HC23" s="61"/>
      <c r="HD23" s="61"/>
      <c r="HE23" s="61"/>
      <c r="HF23" s="61"/>
      <c r="HG23" s="61"/>
      <c r="HH23" s="61"/>
      <c r="HI23" s="61"/>
      <c r="HJ23" s="61"/>
      <c r="HK23" s="61"/>
      <c r="HL23" s="61"/>
      <c r="HM23" s="61"/>
      <c r="HN23" s="61"/>
      <c r="HO23" s="61"/>
      <c r="HP23" s="61"/>
      <c r="HQ23" s="61"/>
      <c r="HR23" s="61"/>
      <c r="HS23" s="61"/>
      <c r="HT23" s="61"/>
      <c r="HU23" s="61"/>
      <c r="HV23" s="61"/>
      <c r="HW23" s="61"/>
      <c r="HX23" s="61"/>
      <c r="HY23" s="61"/>
      <c r="HZ23" s="61"/>
      <c r="IA23" s="61"/>
      <c r="IB23" s="61"/>
      <c r="IC23" s="61"/>
      <c r="ID23" s="61"/>
      <c r="IE23" s="61"/>
      <c r="IF23" s="61"/>
      <c r="IG23" s="61"/>
      <c r="IH23" s="61"/>
      <c r="II23" s="61"/>
      <c r="IJ23" s="61"/>
      <c r="IK23" s="61"/>
      <c r="IL23" s="61"/>
      <c r="IM23" s="61"/>
      <c r="IN23" s="61"/>
      <c r="IO23" s="61"/>
      <c r="IP23" s="61"/>
      <c r="IQ23" s="61"/>
      <c r="IR23" s="61"/>
      <c r="IS23" s="61"/>
      <c r="IT23" s="61"/>
      <c r="IU23" s="61"/>
      <c r="IV23" s="61"/>
    </row>
    <row r="24" spans="1:256" ht="21.75" customHeight="1" x14ac:dyDescent="0.25">
      <c r="A24" s="29" t="s">
        <v>55</v>
      </c>
      <c r="B24" s="33" t="s">
        <v>34</v>
      </c>
      <c r="C24" s="29"/>
      <c r="D24" s="29"/>
      <c r="E24" s="29"/>
    </row>
    <row r="25" spans="1:256" ht="21.75" customHeight="1" x14ac:dyDescent="0.25">
      <c r="A25" s="34" t="s">
        <v>56</v>
      </c>
      <c r="B25" s="32" t="s">
        <v>135</v>
      </c>
      <c r="C25" s="34" t="s">
        <v>15</v>
      </c>
      <c r="D25" s="36">
        <v>21.1</v>
      </c>
      <c r="E25" s="34"/>
    </row>
    <row r="26" spans="1:256" ht="21.75" customHeight="1" x14ac:dyDescent="0.25">
      <c r="A26" s="34" t="s">
        <v>57</v>
      </c>
      <c r="B26" s="37" t="s">
        <v>131</v>
      </c>
      <c r="C26" s="34" t="s">
        <v>15</v>
      </c>
      <c r="D26" s="36">
        <f>21.1*1.02</f>
        <v>21.522000000000002</v>
      </c>
      <c r="E26" s="34"/>
    </row>
    <row r="27" spans="1:256" ht="21.75" customHeight="1" x14ac:dyDescent="0.25">
      <c r="A27" s="34" t="s">
        <v>58</v>
      </c>
      <c r="B27" s="32" t="s">
        <v>134</v>
      </c>
      <c r="C27" s="34" t="s">
        <v>15</v>
      </c>
      <c r="D27" s="36">
        <v>31.7</v>
      </c>
      <c r="E27" s="34"/>
    </row>
    <row r="28" spans="1:256" ht="21.75" customHeight="1" x14ac:dyDescent="0.25">
      <c r="A28" s="34" t="s">
        <v>59</v>
      </c>
      <c r="B28" s="37" t="s">
        <v>30</v>
      </c>
      <c r="C28" s="34" t="s">
        <v>15</v>
      </c>
      <c r="D28" s="36">
        <f>31.7*1.015</f>
        <v>32.1755</v>
      </c>
      <c r="E28" s="34"/>
    </row>
    <row r="29" spans="1:256" ht="21.75" customHeight="1" x14ac:dyDescent="0.25">
      <c r="A29" s="34" t="s">
        <v>60</v>
      </c>
      <c r="B29" s="35" t="s">
        <v>151</v>
      </c>
      <c r="C29" s="34" t="s">
        <v>127</v>
      </c>
      <c r="D29" s="36">
        <f>(2813.62+78.69+288.76+6.07)*1.015/1000</f>
        <v>3.2349470999999994</v>
      </c>
      <c r="E29" s="34"/>
    </row>
    <row r="30" spans="1:256" ht="21.75" customHeight="1" x14ac:dyDescent="0.25">
      <c r="A30" s="34" t="s">
        <v>132</v>
      </c>
      <c r="B30" s="37" t="s">
        <v>150</v>
      </c>
      <c r="C30" s="34" t="s">
        <v>127</v>
      </c>
      <c r="D30" s="36">
        <f>(2.62+205.08)*1.015/1000</f>
        <v>0.21081549999999999</v>
      </c>
      <c r="E30" s="34"/>
    </row>
    <row r="31" spans="1:256" ht="21.75" customHeight="1" x14ac:dyDescent="0.25">
      <c r="A31" s="29" t="s">
        <v>61</v>
      </c>
      <c r="B31" s="33" t="s">
        <v>36</v>
      </c>
      <c r="C31" s="29"/>
      <c r="D31" s="29"/>
      <c r="E31" s="29"/>
    </row>
    <row r="32" spans="1:256" ht="21.75" customHeight="1" x14ac:dyDescent="0.25">
      <c r="A32" s="34" t="s">
        <v>62</v>
      </c>
      <c r="B32" s="32" t="s">
        <v>135</v>
      </c>
      <c r="C32" s="34" t="s">
        <v>15</v>
      </c>
      <c r="D32" s="36">
        <v>0.72</v>
      </c>
      <c r="E32" s="34"/>
    </row>
    <row r="33" spans="1:256" ht="21.75" customHeight="1" x14ac:dyDescent="0.25">
      <c r="A33" s="34" t="s">
        <v>63</v>
      </c>
      <c r="B33" s="37" t="s">
        <v>35</v>
      </c>
      <c r="C33" s="34" t="s">
        <v>15</v>
      </c>
      <c r="D33" s="36">
        <f>0.72*1.02</f>
        <v>0.73439999999999994</v>
      </c>
      <c r="E33" s="34"/>
    </row>
    <row r="34" spans="1:256" ht="21.75" customHeight="1" x14ac:dyDescent="0.25">
      <c r="A34" s="34" t="s">
        <v>64</v>
      </c>
      <c r="B34" s="32" t="s">
        <v>134</v>
      </c>
      <c r="C34" s="34" t="s">
        <v>15</v>
      </c>
      <c r="D34" s="36">
        <v>0.96</v>
      </c>
      <c r="E34" s="34"/>
    </row>
    <row r="35" spans="1:256" ht="21.75" customHeight="1" x14ac:dyDescent="0.25">
      <c r="A35" s="34" t="s">
        <v>65</v>
      </c>
      <c r="B35" s="37" t="s">
        <v>30</v>
      </c>
      <c r="C35" s="34" t="s">
        <v>15</v>
      </c>
      <c r="D35" s="36">
        <f>0.96*1.015</f>
        <v>0.97439999999999982</v>
      </c>
      <c r="E35" s="34"/>
    </row>
    <row r="36" spans="1:256" ht="21.75" customHeight="1" x14ac:dyDescent="0.25">
      <c r="A36" s="34" t="s">
        <v>66</v>
      </c>
      <c r="B36" s="35" t="s">
        <v>151</v>
      </c>
      <c r="C36" s="34" t="s">
        <v>127</v>
      </c>
      <c r="D36" s="63">
        <f>(84.31+38.5)*1.015/1000</f>
        <v>0.12465214999999999</v>
      </c>
      <c r="E36" s="34"/>
    </row>
    <row r="37" spans="1:256" ht="21.75" customHeight="1" x14ac:dyDescent="0.25">
      <c r="A37" s="34" t="s">
        <v>133</v>
      </c>
      <c r="B37" s="37" t="s">
        <v>150</v>
      </c>
      <c r="C37" s="34" t="s">
        <v>127</v>
      </c>
      <c r="D37" s="64">
        <f>6.26*1.015/1000</f>
        <v>6.3538999999999991E-3</v>
      </c>
      <c r="E37" s="34"/>
    </row>
    <row r="38" spans="1:256" ht="21.75" customHeight="1" x14ac:dyDescent="0.25">
      <c r="A38" s="29" t="s">
        <v>67</v>
      </c>
      <c r="B38" s="33" t="s">
        <v>137</v>
      </c>
      <c r="C38" s="29"/>
      <c r="D38" s="29"/>
      <c r="E38" s="29"/>
    </row>
    <row r="39" spans="1:256" ht="21.75" customHeight="1" x14ac:dyDescent="0.25">
      <c r="A39" s="34" t="s">
        <v>68</v>
      </c>
      <c r="B39" s="32" t="s">
        <v>135</v>
      </c>
      <c r="C39" s="34" t="s">
        <v>15</v>
      </c>
      <c r="D39" s="36">
        <v>1.32</v>
      </c>
      <c r="E39" s="34"/>
    </row>
    <row r="40" spans="1:256" ht="21.75" customHeight="1" x14ac:dyDescent="0.25">
      <c r="A40" s="31"/>
      <c r="B40" s="32" t="s">
        <v>32</v>
      </c>
      <c r="C40" s="31" t="s">
        <v>15</v>
      </c>
      <c r="D40" s="36">
        <f>1.32*1.02</f>
        <v>1.3464</v>
      </c>
      <c r="E40" s="31"/>
    </row>
    <row r="41" spans="1:256" ht="21.75" customHeight="1" x14ac:dyDescent="0.25">
      <c r="A41" s="31" t="s">
        <v>69</v>
      </c>
      <c r="B41" s="32" t="s">
        <v>33</v>
      </c>
      <c r="C41" s="31" t="s">
        <v>15</v>
      </c>
      <c r="D41" s="31" t="s">
        <v>141</v>
      </c>
      <c r="E41" s="31"/>
    </row>
    <row r="42" spans="1:256" ht="21.75" customHeight="1" x14ac:dyDescent="0.25">
      <c r="A42" s="31"/>
      <c r="B42" s="32" t="s">
        <v>31</v>
      </c>
      <c r="C42" s="31" t="s">
        <v>15</v>
      </c>
      <c r="D42" s="36">
        <f>4.86*1.015</f>
        <v>4.9329000000000001</v>
      </c>
      <c r="E42" s="31"/>
    </row>
    <row r="43" spans="1:256" ht="21.75" customHeight="1" x14ac:dyDescent="0.25">
      <c r="A43" s="31"/>
      <c r="B43" s="32" t="s">
        <v>148</v>
      </c>
      <c r="C43" s="31" t="s">
        <v>127</v>
      </c>
      <c r="D43" s="68">
        <f>174.72*1.015/1000</f>
        <v>0.17734079999999997</v>
      </c>
      <c r="E43" s="31"/>
    </row>
    <row r="44" spans="1:256" ht="21.75" customHeight="1" x14ac:dyDescent="0.25">
      <c r="A44" s="31"/>
      <c r="B44" s="32" t="s">
        <v>150</v>
      </c>
      <c r="C44" s="31" t="s">
        <v>127</v>
      </c>
      <c r="D44" s="68">
        <f>10.17*1.015/1000</f>
        <v>1.032255E-2</v>
      </c>
      <c r="E44" s="31"/>
    </row>
    <row r="45" spans="1:256" ht="21.75" customHeight="1" x14ac:dyDescent="0.25">
      <c r="A45" s="31"/>
      <c r="B45" s="32" t="s">
        <v>149</v>
      </c>
      <c r="C45" s="31" t="s">
        <v>127</v>
      </c>
      <c r="D45" s="68">
        <f>18.75*1.015/1000</f>
        <v>1.9031249999999996E-2</v>
      </c>
      <c r="E45" s="31"/>
    </row>
    <row r="46" spans="1:256" ht="21.75" customHeight="1" x14ac:dyDescent="0.25">
      <c r="A46" s="31" t="s">
        <v>70</v>
      </c>
      <c r="B46" s="32" t="s">
        <v>139</v>
      </c>
      <c r="C46" s="31" t="s">
        <v>14</v>
      </c>
      <c r="D46" s="31" t="s">
        <v>61</v>
      </c>
      <c r="E46" s="31"/>
    </row>
    <row r="47" spans="1:256" s="62" customFormat="1" ht="18.75" x14ac:dyDescent="0.25">
      <c r="A47" s="59"/>
      <c r="B47" s="65" t="s">
        <v>140</v>
      </c>
      <c r="C47" s="59" t="s">
        <v>127</v>
      </c>
      <c r="D47" s="66">
        <v>3.3119999999999997E-2</v>
      </c>
      <c r="E47" s="59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61"/>
      <c r="BM47" s="61"/>
      <c r="BN47" s="61"/>
      <c r="BO47" s="61"/>
      <c r="BP47" s="61"/>
      <c r="BQ47" s="61"/>
      <c r="BR47" s="61"/>
      <c r="BS47" s="61"/>
      <c r="BT47" s="61"/>
      <c r="BU47" s="61"/>
      <c r="BV47" s="61"/>
      <c r="BW47" s="61"/>
      <c r="BX47" s="61"/>
      <c r="BY47" s="61"/>
      <c r="BZ47" s="61"/>
      <c r="CA47" s="61"/>
      <c r="CB47" s="61"/>
      <c r="CC47" s="61"/>
      <c r="CD47" s="61"/>
      <c r="CE47" s="61"/>
      <c r="CF47" s="61"/>
      <c r="CG47" s="61"/>
      <c r="CH47" s="61"/>
      <c r="CI47" s="61"/>
      <c r="CJ47" s="61"/>
      <c r="CK47" s="61"/>
      <c r="CL47" s="61"/>
      <c r="CM47" s="61"/>
      <c r="CN47" s="61"/>
      <c r="CO47" s="61"/>
      <c r="CP47" s="61"/>
      <c r="CQ47" s="61"/>
      <c r="CR47" s="61"/>
      <c r="CS47" s="61"/>
      <c r="CT47" s="61"/>
      <c r="CU47" s="61"/>
      <c r="CV47" s="61"/>
      <c r="CW47" s="61"/>
      <c r="CX47" s="61"/>
      <c r="CY47" s="61"/>
      <c r="CZ47" s="61"/>
      <c r="DA47" s="61"/>
      <c r="DB47" s="61"/>
      <c r="DC47" s="61"/>
      <c r="DD47" s="61"/>
      <c r="DE47" s="61"/>
      <c r="DF47" s="61"/>
      <c r="DG47" s="61"/>
      <c r="DH47" s="61"/>
      <c r="DI47" s="61"/>
      <c r="DJ47" s="61"/>
      <c r="DK47" s="61"/>
      <c r="DL47" s="61"/>
      <c r="DM47" s="61"/>
      <c r="DN47" s="61"/>
      <c r="DO47" s="61"/>
      <c r="DP47" s="61"/>
      <c r="DQ47" s="61"/>
      <c r="DR47" s="61"/>
      <c r="DS47" s="61"/>
      <c r="DT47" s="61"/>
      <c r="DU47" s="61"/>
      <c r="DV47" s="61"/>
      <c r="DW47" s="61"/>
      <c r="DX47" s="61"/>
      <c r="DY47" s="61"/>
      <c r="DZ47" s="61"/>
      <c r="EA47" s="61"/>
      <c r="EB47" s="61"/>
      <c r="EC47" s="61"/>
      <c r="ED47" s="61"/>
      <c r="EE47" s="61"/>
      <c r="EF47" s="61"/>
      <c r="EG47" s="61"/>
      <c r="EH47" s="61"/>
      <c r="EI47" s="61"/>
      <c r="EJ47" s="61"/>
      <c r="EK47" s="61"/>
      <c r="EL47" s="61"/>
      <c r="EM47" s="61"/>
      <c r="EN47" s="61"/>
      <c r="EO47" s="61"/>
      <c r="EP47" s="61"/>
      <c r="EQ47" s="61"/>
      <c r="ER47" s="61"/>
      <c r="ES47" s="61"/>
      <c r="ET47" s="61"/>
      <c r="EU47" s="61"/>
      <c r="EV47" s="61"/>
      <c r="EW47" s="61"/>
      <c r="EX47" s="61"/>
      <c r="EY47" s="61"/>
      <c r="EZ47" s="61"/>
      <c r="FA47" s="61"/>
      <c r="FB47" s="61"/>
      <c r="FC47" s="61"/>
      <c r="FD47" s="61"/>
      <c r="FE47" s="61"/>
      <c r="FF47" s="61"/>
      <c r="FG47" s="61"/>
      <c r="FH47" s="61"/>
      <c r="FI47" s="61"/>
      <c r="FJ47" s="61"/>
      <c r="FK47" s="61"/>
      <c r="FL47" s="61"/>
      <c r="FM47" s="61"/>
      <c r="FN47" s="61"/>
      <c r="FO47" s="61"/>
      <c r="FP47" s="61"/>
      <c r="FQ47" s="61"/>
      <c r="FR47" s="61"/>
      <c r="FS47" s="61"/>
      <c r="FT47" s="61"/>
      <c r="FU47" s="61"/>
      <c r="FV47" s="61"/>
      <c r="FW47" s="61"/>
      <c r="FX47" s="61"/>
      <c r="FY47" s="61"/>
      <c r="FZ47" s="61"/>
      <c r="GA47" s="61"/>
      <c r="GB47" s="61"/>
      <c r="GC47" s="61"/>
      <c r="GD47" s="61"/>
      <c r="GE47" s="61"/>
      <c r="GF47" s="61"/>
      <c r="GG47" s="61"/>
      <c r="GH47" s="61"/>
      <c r="GI47" s="61"/>
      <c r="GJ47" s="61"/>
      <c r="GK47" s="61"/>
      <c r="GL47" s="61"/>
      <c r="GM47" s="61"/>
      <c r="GN47" s="61"/>
      <c r="GO47" s="61"/>
      <c r="GP47" s="61"/>
      <c r="GQ47" s="61"/>
      <c r="GR47" s="61"/>
      <c r="GS47" s="61"/>
      <c r="GT47" s="61"/>
      <c r="GU47" s="61"/>
      <c r="GV47" s="61"/>
      <c r="GW47" s="61"/>
      <c r="GX47" s="61"/>
      <c r="GY47" s="61"/>
      <c r="GZ47" s="61"/>
      <c r="HA47" s="61"/>
      <c r="HB47" s="61"/>
      <c r="HC47" s="61"/>
      <c r="HD47" s="61"/>
      <c r="HE47" s="61"/>
      <c r="HF47" s="61"/>
      <c r="HG47" s="61"/>
      <c r="HH47" s="61"/>
      <c r="HI47" s="61"/>
      <c r="HJ47" s="61"/>
      <c r="HK47" s="61"/>
      <c r="HL47" s="61"/>
      <c r="HM47" s="61"/>
      <c r="HN47" s="61"/>
      <c r="HO47" s="61"/>
      <c r="HP47" s="61"/>
      <c r="HQ47" s="61"/>
      <c r="HR47" s="61"/>
      <c r="HS47" s="61"/>
      <c r="HT47" s="61"/>
      <c r="HU47" s="61"/>
      <c r="HV47" s="61"/>
      <c r="HW47" s="61"/>
      <c r="HX47" s="61"/>
      <c r="HY47" s="61"/>
      <c r="HZ47" s="61"/>
      <c r="IA47" s="61"/>
      <c r="IB47" s="61"/>
      <c r="IC47" s="61"/>
      <c r="ID47" s="61"/>
      <c r="IE47" s="61"/>
      <c r="IF47" s="61"/>
      <c r="IG47" s="61"/>
      <c r="IH47" s="61"/>
      <c r="II47" s="61"/>
      <c r="IJ47" s="61"/>
      <c r="IK47" s="61"/>
      <c r="IL47" s="61"/>
      <c r="IM47" s="61"/>
      <c r="IN47" s="61"/>
      <c r="IO47" s="61"/>
      <c r="IP47" s="61"/>
      <c r="IQ47" s="61"/>
      <c r="IR47" s="61"/>
      <c r="IS47" s="61"/>
      <c r="IT47" s="61"/>
      <c r="IU47" s="61"/>
      <c r="IV47" s="61"/>
    </row>
    <row r="48" spans="1:256" s="62" customFormat="1" ht="37.5" x14ac:dyDescent="0.25">
      <c r="A48" s="59"/>
      <c r="B48" s="65" t="s">
        <v>51</v>
      </c>
      <c r="C48" s="59" t="s">
        <v>127</v>
      </c>
      <c r="D48" s="67">
        <v>5.6599999999999998E-2</v>
      </c>
      <c r="E48" s="59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61"/>
      <c r="BB48" s="61"/>
      <c r="BC48" s="61"/>
      <c r="BD48" s="61"/>
      <c r="BE48" s="61"/>
      <c r="BF48" s="61"/>
      <c r="BG48" s="61"/>
      <c r="BH48" s="61"/>
      <c r="BI48" s="61"/>
      <c r="BJ48" s="61"/>
      <c r="BK48" s="61"/>
      <c r="BL48" s="61"/>
      <c r="BM48" s="61"/>
      <c r="BN48" s="61"/>
      <c r="BO48" s="61"/>
      <c r="BP48" s="61"/>
      <c r="BQ48" s="61"/>
      <c r="BR48" s="61"/>
      <c r="BS48" s="61"/>
      <c r="BT48" s="61"/>
      <c r="BU48" s="61"/>
      <c r="BV48" s="61"/>
      <c r="BW48" s="61"/>
      <c r="BX48" s="61"/>
      <c r="BY48" s="61"/>
      <c r="BZ48" s="61"/>
      <c r="CA48" s="61"/>
      <c r="CB48" s="61"/>
      <c r="CC48" s="61"/>
      <c r="CD48" s="61"/>
      <c r="CE48" s="61"/>
      <c r="CF48" s="61"/>
      <c r="CG48" s="61"/>
      <c r="CH48" s="61"/>
      <c r="CI48" s="61"/>
      <c r="CJ48" s="61"/>
      <c r="CK48" s="61"/>
      <c r="CL48" s="61"/>
      <c r="CM48" s="61"/>
      <c r="CN48" s="61"/>
      <c r="CO48" s="61"/>
      <c r="CP48" s="61"/>
      <c r="CQ48" s="61"/>
      <c r="CR48" s="61"/>
      <c r="CS48" s="61"/>
      <c r="CT48" s="61"/>
      <c r="CU48" s="61"/>
      <c r="CV48" s="61"/>
      <c r="CW48" s="61"/>
      <c r="CX48" s="61"/>
      <c r="CY48" s="61"/>
      <c r="CZ48" s="61"/>
      <c r="DA48" s="61"/>
      <c r="DB48" s="61"/>
      <c r="DC48" s="61"/>
      <c r="DD48" s="61"/>
      <c r="DE48" s="61"/>
      <c r="DF48" s="61"/>
      <c r="DG48" s="61"/>
      <c r="DH48" s="61"/>
      <c r="DI48" s="61"/>
      <c r="DJ48" s="61"/>
      <c r="DK48" s="61"/>
      <c r="DL48" s="61"/>
      <c r="DM48" s="61"/>
      <c r="DN48" s="61"/>
      <c r="DO48" s="61"/>
      <c r="DP48" s="61"/>
      <c r="DQ48" s="61"/>
      <c r="DR48" s="61"/>
      <c r="DS48" s="61"/>
      <c r="DT48" s="61"/>
      <c r="DU48" s="61"/>
      <c r="DV48" s="61"/>
      <c r="DW48" s="61"/>
      <c r="DX48" s="61"/>
      <c r="DY48" s="61"/>
      <c r="DZ48" s="61"/>
      <c r="EA48" s="61"/>
      <c r="EB48" s="61"/>
      <c r="EC48" s="61"/>
      <c r="ED48" s="61"/>
      <c r="EE48" s="61"/>
      <c r="EF48" s="61"/>
      <c r="EG48" s="61"/>
      <c r="EH48" s="61"/>
      <c r="EI48" s="61"/>
      <c r="EJ48" s="61"/>
      <c r="EK48" s="61"/>
      <c r="EL48" s="61"/>
      <c r="EM48" s="61"/>
      <c r="EN48" s="61"/>
      <c r="EO48" s="61"/>
      <c r="EP48" s="61"/>
      <c r="EQ48" s="61"/>
      <c r="ER48" s="61"/>
      <c r="ES48" s="61"/>
      <c r="ET48" s="61"/>
      <c r="EU48" s="61"/>
      <c r="EV48" s="61"/>
      <c r="EW48" s="61"/>
      <c r="EX48" s="61"/>
      <c r="EY48" s="61"/>
      <c r="EZ48" s="61"/>
      <c r="FA48" s="61"/>
      <c r="FB48" s="61"/>
      <c r="FC48" s="61"/>
      <c r="FD48" s="61"/>
      <c r="FE48" s="61"/>
      <c r="FF48" s="61"/>
      <c r="FG48" s="61"/>
      <c r="FH48" s="61"/>
      <c r="FI48" s="61"/>
      <c r="FJ48" s="61"/>
      <c r="FK48" s="61"/>
      <c r="FL48" s="61"/>
      <c r="FM48" s="61"/>
      <c r="FN48" s="61"/>
      <c r="FO48" s="61"/>
      <c r="FP48" s="61"/>
      <c r="FQ48" s="61"/>
      <c r="FR48" s="61"/>
      <c r="FS48" s="61"/>
      <c r="FT48" s="61"/>
      <c r="FU48" s="61"/>
      <c r="FV48" s="61"/>
      <c r="FW48" s="61"/>
      <c r="FX48" s="61"/>
      <c r="FY48" s="61"/>
      <c r="FZ48" s="61"/>
      <c r="GA48" s="61"/>
      <c r="GB48" s="61"/>
      <c r="GC48" s="61"/>
      <c r="GD48" s="61"/>
      <c r="GE48" s="61"/>
      <c r="GF48" s="61"/>
      <c r="GG48" s="61"/>
      <c r="GH48" s="61"/>
      <c r="GI48" s="61"/>
      <c r="GJ48" s="61"/>
      <c r="GK48" s="61"/>
      <c r="GL48" s="61"/>
      <c r="GM48" s="61"/>
      <c r="GN48" s="61"/>
      <c r="GO48" s="61"/>
      <c r="GP48" s="61"/>
      <c r="GQ48" s="61"/>
      <c r="GR48" s="61"/>
      <c r="GS48" s="61"/>
      <c r="GT48" s="61"/>
      <c r="GU48" s="61"/>
      <c r="GV48" s="61"/>
      <c r="GW48" s="61"/>
      <c r="GX48" s="61"/>
      <c r="GY48" s="61"/>
      <c r="GZ48" s="61"/>
      <c r="HA48" s="61"/>
      <c r="HB48" s="61"/>
      <c r="HC48" s="61"/>
      <c r="HD48" s="61"/>
      <c r="HE48" s="61"/>
      <c r="HF48" s="61"/>
      <c r="HG48" s="61"/>
      <c r="HH48" s="61"/>
      <c r="HI48" s="61"/>
      <c r="HJ48" s="61"/>
      <c r="HK48" s="61"/>
      <c r="HL48" s="61"/>
      <c r="HM48" s="61"/>
      <c r="HN48" s="61"/>
      <c r="HO48" s="61"/>
      <c r="HP48" s="61"/>
      <c r="HQ48" s="61"/>
      <c r="HR48" s="61"/>
      <c r="HS48" s="61"/>
      <c r="HT48" s="61"/>
      <c r="HU48" s="61"/>
      <c r="HV48" s="61"/>
      <c r="HW48" s="61"/>
      <c r="HX48" s="61"/>
      <c r="HY48" s="61"/>
      <c r="HZ48" s="61"/>
      <c r="IA48" s="61"/>
      <c r="IB48" s="61"/>
      <c r="IC48" s="61"/>
      <c r="ID48" s="61"/>
      <c r="IE48" s="61"/>
      <c r="IF48" s="61"/>
      <c r="IG48" s="61"/>
      <c r="IH48" s="61"/>
      <c r="II48" s="61"/>
      <c r="IJ48" s="61"/>
      <c r="IK48" s="61"/>
      <c r="IL48" s="61"/>
      <c r="IM48" s="61"/>
      <c r="IN48" s="61"/>
      <c r="IO48" s="61"/>
      <c r="IP48" s="61"/>
      <c r="IQ48" s="61"/>
      <c r="IR48" s="61"/>
      <c r="IS48" s="61"/>
      <c r="IT48" s="61"/>
      <c r="IU48" s="61"/>
      <c r="IV48" s="61"/>
    </row>
    <row r="49" spans="1:256" s="62" customFormat="1" ht="18.75" x14ac:dyDescent="0.25">
      <c r="A49" s="59"/>
      <c r="B49" s="60" t="s">
        <v>52</v>
      </c>
      <c r="C49" s="59" t="s">
        <v>127</v>
      </c>
      <c r="D49" s="67">
        <v>2.8999999999999998E-3</v>
      </c>
      <c r="E49" s="59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  <c r="AM49" s="61"/>
      <c r="AN49" s="61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  <c r="BA49" s="61"/>
      <c r="BB49" s="61"/>
      <c r="BC49" s="61"/>
      <c r="BD49" s="61"/>
      <c r="BE49" s="61"/>
      <c r="BF49" s="61"/>
      <c r="BG49" s="61"/>
      <c r="BH49" s="61"/>
      <c r="BI49" s="61"/>
      <c r="BJ49" s="61"/>
      <c r="BK49" s="61"/>
      <c r="BL49" s="61"/>
      <c r="BM49" s="61"/>
      <c r="BN49" s="61"/>
      <c r="BO49" s="61"/>
      <c r="BP49" s="61"/>
      <c r="BQ49" s="61"/>
      <c r="BR49" s="61"/>
      <c r="BS49" s="61"/>
      <c r="BT49" s="61"/>
      <c r="BU49" s="61"/>
      <c r="BV49" s="61"/>
      <c r="BW49" s="61"/>
      <c r="BX49" s="61"/>
      <c r="BY49" s="61"/>
      <c r="BZ49" s="61"/>
      <c r="CA49" s="61"/>
      <c r="CB49" s="61"/>
      <c r="CC49" s="61"/>
      <c r="CD49" s="61"/>
      <c r="CE49" s="61"/>
      <c r="CF49" s="61"/>
      <c r="CG49" s="61"/>
      <c r="CH49" s="61"/>
      <c r="CI49" s="61"/>
      <c r="CJ49" s="61"/>
      <c r="CK49" s="61"/>
      <c r="CL49" s="61"/>
      <c r="CM49" s="61"/>
      <c r="CN49" s="61"/>
      <c r="CO49" s="61"/>
      <c r="CP49" s="61"/>
      <c r="CQ49" s="61"/>
      <c r="CR49" s="61"/>
      <c r="CS49" s="61"/>
      <c r="CT49" s="61"/>
      <c r="CU49" s="61"/>
      <c r="CV49" s="61"/>
      <c r="CW49" s="61"/>
      <c r="CX49" s="61"/>
      <c r="CY49" s="61"/>
      <c r="CZ49" s="61"/>
      <c r="DA49" s="61"/>
      <c r="DB49" s="61"/>
      <c r="DC49" s="61"/>
      <c r="DD49" s="61"/>
      <c r="DE49" s="61"/>
      <c r="DF49" s="61"/>
      <c r="DG49" s="61"/>
      <c r="DH49" s="61"/>
      <c r="DI49" s="61"/>
      <c r="DJ49" s="61"/>
      <c r="DK49" s="61"/>
      <c r="DL49" s="61"/>
      <c r="DM49" s="61"/>
      <c r="DN49" s="61"/>
      <c r="DO49" s="61"/>
      <c r="DP49" s="61"/>
      <c r="DQ49" s="61"/>
      <c r="DR49" s="61"/>
      <c r="DS49" s="61"/>
      <c r="DT49" s="61"/>
      <c r="DU49" s="61"/>
      <c r="DV49" s="61"/>
      <c r="DW49" s="61"/>
      <c r="DX49" s="61"/>
      <c r="DY49" s="61"/>
      <c r="DZ49" s="61"/>
      <c r="EA49" s="61"/>
      <c r="EB49" s="61"/>
      <c r="EC49" s="61"/>
      <c r="ED49" s="61"/>
      <c r="EE49" s="61"/>
      <c r="EF49" s="61"/>
      <c r="EG49" s="61"/>
      <c r="EH49" s="61"/>
      <c r="EI49" s="61"/>
      <c r="EJ49" s="61"/>
      <c r="EK49" s="61"/>
      <c r="EL49" s="61"/>
      <c r="EM49" s="61"/>
      <c r="EN49" s="61"/>
      <c r="EO49" s="61"/>
      <c r="EP49" s="61"/>
      <c r="EQ49" s="61"/>
      <c r="ER49" s="61"/>
      <c r="ES49" s="61"/>
      <c r="ET49" s="61"/>
      <c r="EU49" s="61"/>
      <c r="EV49" s="61"/>
      <c r="EW49" s="61"/>
      <c r="EX49" s="61"/>
      <c r="EY49" s="61"/>
      <c r="EZ49" s="61"/>
      <c r="FA49" s="61"/>
      <c r="FB49" s="61"/>
      <c r="FC49" s="61"/>
      <c r="FD49" s="61"/>
      <c r="FE49" s="61"/>
      <c r="FF49" s="61"/>
      <c r="FG49" s="61"/>
      <c r="FH49" s="61"/>
      <c r="FI49" s="61"/>
      <c r="FJ49" s="61"/>
      <c r="FK49" s="61"/>
      <c r="FL49" s="61"/>
      <c r="FM49" s="61"/>
      <c r="FN49" s="61"/>
      <c r="FO49" s="61"/>
      <c r="FP49" s="61"/>
      <c r="FQ49" s="61"/>
      <c r="FR49" s="61"/>
      <c r="FS49" s="61"/>
      <c r="FT49" s="61"/>
      <c r="FU49" s="61"/>
      <c r="FV49" s="61"/>
      <c r="FW49" s="61"/>
      <c r="FX49" s="61"/>
      <c r="FY49" s="61"/>
      <c r="FZ49" s="61"/>
      <c r="GA49" s="61"/>
      <c r="GB49" s="61"/>
      <c r="GC49" s="61"/>
      <c r="GD49" s="61"/>
      <c r="GE49" s="61"/>
      <c r="GF49" s="61"/>
      <c r="GG49" s="61"/>
      <c r="GH49" s="61"/>
      <c r="GI49" s="61"/>
      <c r="GJ49" s="61"/>
      <c r="GK49" s="61"/>
      <c r="GL49" s="61"/>
      <c r="GM49" s="61"/>
      <c r="GN49" s="61"/>
      <c r="GO49" s="61"/>
      <c r="GP49" s="61"/>
      <c r="GQ49" s="61"/>
      <c r="GR49" s="61"/>
      <c r="GS49" s="61"/>
      <c r="GT49" s="61"/>
      <c r="GU49" s="61"/>
      <c r="GV49" s="61"/>
      <c r="GW49" s="61"/>
      <c r="GX49" s="61"/>
      <c r="GY49" s="61"/>
      <c r="GZ49" s="61"/>
      <c r="HA49" s="61"/>
      <c r="HB49" s="61"/>
      <c r="HC49" s="61"/>
      <c r="HD49" s="61"/>
      <c r="HE49" s="61"/>
      <c r="HF49" s="61"/>
      <c r="HG49" s="61"/>
      <c r="HH49" s="61"/>
      <c r="HI49" s="61"/>
      <c r="HJ49" s="61"/>
      <c r="HK49" s="61"/>
      <c r="HL49" s="61"/>
      <c r="HM49" s="61"/>
      <c r="HN49" s="61"/>
      <c r="HO49" s="61"/>
      <c r="HP49" s="61"/>
      <c r="HQ49" s="61"/>
      <c r="HR49" s="61"/>
      <c r="HS49" s="61"/>
      <c r="HT49" s="61"/>
      <c r="HU49" s="61"/>
      <c r="HV49" s="61"/>
      <c r="HW49" s="61"/>
      <c r="HX49" s="61"/>
      <c r="HY49" s="61"/>
      <c r="HZ49" s="61"/>
      <c r="IA49" s="61"/>
      <c r="IB49" s="61"/>
      <c r="IC49" s="61"/>
      <c r="ID49" s="61"/>
      <c r="IE49" s="61"/>
      <c r="IF49" s="61"/>
      <c r="IG49" s="61"/>
      <c r="IH49" s="61"/>
      <c r="II49" s="61"/>
      <c r="IJ49" s="61"/>
      <c r="IK49" s="61"/>
      <c r="IL49" s="61"/>
      <c r="IM49" s="61"/>
      <c r="IN49" s="61"/>
      <c r="IO49" s="61"/>
      <c r="IP49" s="61"/>
      <c r="IQ49" s="61"/>
      <c r="IR49" s="61"/>
      <c r="IS49" s="61"/>
      <c r="IT49" s="61"/>
      <c r="IU49" s="61"/>
      <c r="IV49" s="61"/>
    </row>
    <row r="50" spans="1:256" s="62" customFormat="1" ht="18.75" x14ac:dyDescent="0.25">
      <c r="A50" s="59"/>
      <c r="B50" s="60" t="s">
        <v>53</v>
      </c>
      <c r="C50" s="59" t="s">
        <v>127</v>
      </c>
      <c r="D50" s="66">
        <v>4.0000000000000001E-3</v>
      </c>
      <c r="E50" s="59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1"/>
      <c r="BE50" s="61"/>
      <c r="BF50" s="61"/>
      <c r="BG50" s="61"/>
      <c r="BH50" s="61"/>
      <c r="BI50" s="61"/>
      <c r="BJ50" s="61"/>
      <c r="BK50" s="61"/>
      <c r="BL50" s="61"/>
      <c r="BM50" s="61"/>
      <c r="BN50" s="61"/>
      <c r="BO50" s="61"/>
      <c r="BP50" s="61"/>
      <c r="BQ50" s="61"/>
      <c r="BR50" s="61"/>
      <c r="BS50" s="61"/>
      <c r="BT50" s="61"/>
      <c r="BU50" s="61"/>
      <c r="BV50" s="61"/>
      <c r="BW50" s="61"/>
      <c r="BX50" s="61"/>
      <c r="BY50" s="61"/>
      <c r="BZ50" s="61"/>
      <c r="CA50" s="61"/>
      <c r="CB50" s="61"/>
      <c r="CC50" s="61"/>
      <c r="CD50" s="61"/>
      <c r="CE50" s="61"/>
      <c r="CF50" s="61"/>
      <c r="CG50" s="61"/>
      <c r="CH50" s="61"/>
      <c r="CI50" s="61"/>
      <c r="CJ50" s="61"/>
      <c r="CK50" s="61"/>
      <c r="CL50" s="61"/>
      <c r="CM50" s="61"/>
      <c r="CN50" s="61"/>
      <c r="CO50" s="61"/>
      <c r="CP50" s="61"/>
      <c r="CQ50" s="61"/>
      <c r="CR50" s="61"/>
      <c r="CS50" s="61"/>
      <c r="CT50" s="61"/>
      <c r="CU50" s="61"/>
      <c r="CV50" s="61"/>
      <c r="CW50" s="61"/>
      <c r="CX50" s="61"/>
      <c r="CY50" s="61"/>
      <c r="CZ50" s="61"/>
      <c r="DA50" s="61"/>
      <c r="DB50" s="61"/>
      <c r="DC50" s="61"/>
      <c r="DD50" s="61"/>
      <c r="DE50" s="61"/>
      <c r="DF50" s="61"/>
      <c r="DG50" s="61"/>
      <c r="DH50" s="61"/>
      <c r="DI50" s="61"/>
      <c r="DJ50" s="61"/>
      <c r="DK50" s="61"/>
      <c r="DL50" s="61"/>
      <c r="DM50" s="61"/>
      <c r="DN50" s="61"/>
      <c r="DO50" s="61"/>
      <c r="DP50" s="61"/>
      <c r="DQ50" s="61"/>
      <c r="DR50" s="61"/>
      <c r="DS50" s="61"/>
      <c r="DT50" s="61"/>
      <c r="DU50" s="61"/>
      <c r="DV50" s="61"/>
      <c r="DW50" s="61"/>
      <c r="DX50" s="61"/>
      <c r="DY50" s="61"/>
      <c r="DZ50" s="61"/>
      <c r="EA50" s="61"/>
      <c r="EB50" s="61"/>
      <c r="EC50" s="61"/>
      <c r="ED50" s="61"/>
      <c r="EE50" s="61"/>
      <c r="EF50" s="61"/>
      <c r="EG50" s="61"/>
      <c r="EH50" s="61"/>
      <c r="EI50" s="61"/>
      <c r="EJ50" s="61"/>
      <c r="EK50" s="61"/>
      <c r="EL50" s="61"/>
      <c r="EM50" s="61"/>
      <c r="EN50" s="61"/>
      <c r="EO50" s="61"/>
      <c r="EP50" s="61"/>
      <c r="EQ50" s="61"/>
      <c r="ER50" s="61"/>
      <c r="ES50" s="61"/>
      <c r="ET50" s="61"/>
      <c r="EU50" s="61"/>
      <c r="EV50" s="61"/>
      <c r="EW50" s="61"/>
      <c r="EX50" s="61"/>
      <c r="EY50" s="61"/>
      <c r="EZ50" s="61"/>
      <c r="FA50" s="61"/>
      <c r="FB50" s="61"/>
      <c r="FC50" s="61"/>
      <c r="FD50" s="61"/>
      <c r="FE50" s="61"/>
      <c r="FF50" s="61"/>
      <c r="FG50" s="61"/>
      <c r="FH50" s="61"/>
      <c r="FI50" s="61"/>
      <c r="FJ50" s="61"/>
      <c r="FK50" s="61"/>
      <c r="FL50" s="61"/>
      <c r="FM50" s="61"/>
      <c r="FN50" s="61"/>
      <c r="FO50" s="61"/>
      <c r="FP50" s="61"/>
      <c r="FQ50" s="61"/>
      <c r="FR50" s="61"/>
      <c r="FS50" s="61"/>
      <c r="FT50" s="61"/>
      <c r="FU50" s="61"/>
      <c r="FV50" s="61"/>
      <c r="FW50" s="61"/>
      <c r="FX50" s="61"/>
      <c r="FY50" s="61"/>
      <c r="FZ50" s="61"/>
      <c r="GA50" s="61"/>
      <c r="GB50" s="61"/>
      <c r="GC50" s="61"/>
      <c r="GD50" s="61"/>
      <c r="GE50" s="61"/>
      <c r="GF50" s="61"/>
      <c r="GG50" s="61"/>
      <c r="GH50" s="61"/>
      <c r="GI50" s="61"/>
      <c r="GJ50" s="61"/>
      <c r="GK50" s="61"/>
      <c r="GL50" s="61"/>
      <c r="GM50" s="61"/>
      <c r="GN50" s="61"/>
      <c r="GO50" s="61"/>
      <c r="GP50" s="61"/>
      <c r="GQ50" s="61"/>
      <c r="GR50" s="61"/>
      <c r="GS50" s="61"/>
      <c r="GT50" s="61"/>
      <c r="GU50" s="61"/>
      <c r="GV50" s="61"/>
      <c r="GW50" s="61"/>
      <c r="GX50" s="61"/>
      <c r="GY50" s="61"/>
      <c r="GZ50" s="61"/>
      <c r="HA50" s="61"/>
      <c r="HB50" s="61"/>
      <c r="HC50" s="61"/>
      <c r="HD50" s="61"/>
      <c r="HE50" s="61"/>
      <c r="HF50" s="61"/>
      <c r="HG50" s="61"/>
      <c r="HH50" s="61"/>
      <c r="HI50" s="61"/>
      <c r="HJ50" s="61"/>
      <c r="HK50" s="61"/>
      <c r="HL50" s="61"/>
      <c r="HM50" s="61"/>
      <c r="HN50" s="61"/>
      <c r="HO50" s="61"/>
      <c r="HP50" s="61"/>
      <c r="HQ50" s="61"/>
      <c r="HR50" s="61"/>
      <c r="HS50" s="61"/>
      <c r="HT50" s="61"/>
      <c r="HU50" s="61"/>
      <c r="HV50" s="61"/>
      <c r="HW50" s="61"/>
      <c r="HX50" s="61"/>
      <c r="HY50" s="61"/>
      <c r="HZ50" s="61"/>
      <c r="IA50" s="61"/>
      <c r="IB50" s="61"/>
      <c r="IC50" s="61"/>
      <c r="ID50" s="61"/>
      <c r="IE50" s="61"/>
      <c r="IF50" s="61"/>
      <c r="IG50" s="61"/>
      <c r="IH50" s="61"/>
      <c r="II50" s="61"/>
      <c r="IJ50" s="61"/>
      <c r="IK50" s="61"/>
      <c r="IL50" s="61"/>
      <c r="IM50" s="61"/>
      <c r="IN50" s="61"/>
      <c r="IO50" s="61"/>
      <c r="IP50" s="61"/>
      <c r="IQ50" s="61"/>
      <c r="IR50" s="61"/>
      <c r="IS50" s="61"/>
      <c r="IT50" s="61"/>
      <c r="IU50" s="61"/>
      <c r="IV50" s="61"/>
    </row>
    <row r="51" spans="1:256" ht="21.75" customHeight="1" x14ac:dyDescent="0.25">
      <c r="A51" s="29" t="s">
        <v>71</v>
      </c>
      <c r="B51" s="33" t="s">
        <v>136</v>
      </c>
      <c r="C51" s="29"/>
      <c r="D51" s="29"/>
      <c r="E51" s="29"/>
    </row>
    <row r="52" spans="1:256" ht="21.75" customHeight="1" x14ac:dyDescent="0.25">
      <c r="A52" s="34" t="s">
        <v>72</v>
      </c>
      <c r="B52" s="32" t="s">
        <v>135</v>
      </c>
      <c r="C52" s="34" t="s">
        <v>15</v>
      </c>
      <c r="D52" s="36">
        <v>3.96</v>
      </c>
      <c r="E52" s="34"/>
    </row>
    <row r="53" spans="1:256" ht="21.75" customHeight="1" x14ac:dyDescent="0.25">
      <c r="A53" s="31"/>
      <c r="B53" s="32" t="s">
        <v>32</v>
      </c>
      <c r="C53" s="31" t="s">
        <v>15</v>
      </c>
      <c r="D53" s="36">
        <f>3.96*1.02</f>
        <v>4.0392000000000001</v>
      </c>
      <c r="E53" s="31"/>
    </row>
    <row r="54" spans="1:256" ht="21.75" customHeight="1" x14ac:dyDescent="0.25">
      <c r="A54" s="31" t="s">
        <v>73</v>
      </c>
      <c r="B54" s="32" t="s">
        <v>33</v>
      </c>
      <c r="C54" s="31" t="s">
        <v>15</v>
      </c>
      <c r="D54" s="31" t="s">
        <v>142</v>
      </c>
      <c r="E54" s="31"/>
    </row>
    <row r="55" spans="1:256" ht="21.75" customHeight="1" x14ac:dyDescent="0.25">
      <c r="A55" s="31"/>
      <c r="B55" s="32" t="s">
        <v>31</v>
      </c>
      <c r="C55" s="31" t="s">
        <v>15</v>
      </c>
      <c r="D55" s="36">
        <f>13.95*1.015</f>
        <v>14.159249999999998</v>
      </c>
      <c r="E55" s="31"/>
    </row>
    <row r="56" spans="1:256" ht="21.75" customHeight="1" x14ac:dyDescent="0.25">
      <c r="A56" s="31"/>
      <c r="B56" s="32" t="s">
        <v>148</v>
      </c>
      <c r="C56" s="31" t="s">
        <v>127</v>
      </c>
      <c r="D56" s="68">
        <f>520.02*1.015/1000</f>
        <v>0.52782030000000002</v>
      </c>
      <c r="E56" s="31"/>
    </row>
    <row r="57" spans="1:256" ht="21.75" customHeight="1" x14ac:dyDescent="0.25">
      <c r="A57" s="31"/>
      <c r="B57" s="32" t="s">
        <v>150</v>
      </c>
      <c r="C57" s="31" t="s">
        <v>127</v>
      </c>
      <c r="D57" s="68">
        <f>25.38*1.015/1000</f>
        <v>2.5760699999999997E-2</v>
      </c>
      <c r="E57" s="31"/>
    </row>
    <row r="58" spans="1:256" ht="21.75" customHeight="1" x14ac:dyDescent="0.25">
      <c r="A58" s="31"/>
      <c r="B58" s="32" t="s">
        <v>149</v>
      </c>
      <c r="C58" s="31" t="s">
        <v>127</v>
      </c>
      <c r="D58" s="68">
        <f>46.89*1.015/1000</f>
        <v>4.7593349999999993E-2</v>
      </c>
      <c r="E58" s="31"/>
    </row>
    <row r="59" spans="1:256" ht="21.75" customHeight="1" x14ac:dyDescent="0.25">
      <c r="A59" s="31" t="s">
        <v>74</v>
      </c>
      <c r="B59" s="32" t="s">
        <v>139</v>
      </c>
      <c r="C59" s="31" t="s">
        <v>14</v>
      </c>
      <c r="D59" s="31" t="s">
        <v>84</v>
      </c>
      <c r="E59" s="31"/>
    </row>
    <row r="60" spans="1:256" s="62" customFormat="1" ht="18.75" x14ac:dyDescent="0.25">
      <c r="A60" s="59"/>
      <c r="B60" s="65" t="s">
        <v>140</v>
      </c>
      <c r="C60" s="59" t="s">
        <v>127</v>
      </c>
      <c r="D60" s="66">
        <v>9.9400000000000002E-2</v>
      </c>
      <c r="E60" s="59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1"/>
      <c r="BK60" s="61"/>
      <c r="BL60" s="61"/>
      <c r="BM60" s="61"/>
      <c r="BN60" s="61"/>
      <c r="BO60" s="61"/>
      <c r="BP60" s="61"/>
      <c r="BQ60" s="61"/>
      <c r="BR60" s="61"/>
      <c r="BS60" s="61"/>
      <c r="BT60" s="61"/>
      <c r="BU60" s="61"/>
      <c r="BV60" s="61"/>
      <c r="BW60" s="61"/>
      <c r="BX60" s="61"/>
      <c r="BY60" s="61"/>
      <c r="BZ60" s="61"/>
      <c r="CA60" s="61"/>
      <c r="CB60" s="61"/>
      <c r="CC60" s="61"/>
      <c r="CD60" s="61"/>
      <c r="CE60" s="61"/>
      <c r="CF60" s="61"/>
      <c r="CG60" s="61"/>
      <c r="CH60" s="61"/>
      <c r="CI60" s="61"/>
      <c r="CJ60" s="61"/>
      <c r="CK60" s="61"/>
      <c r="CL60" s="61"/>
      <c r="CM60" s="61"/>
      <c r="CN60" s="61"/>
      <c r="CO60" s="61"/>
      <c r="CP60" s="61"/>
      <c r="CQ60" s="61"/>
      <c r="CR60" s="61"/>
      <c r="CS60" s="61"/>
      <c r="CT60" s="61"/>
      <c r="CU60" s="61"/>
      <c r="CV60" s="61"/>
      <c r="CW60" s="61"/>
      <c r="CX60" s="61"/>
      <c r="CY60" s="61"/>
      <c r="CZ60" s="61"/>
      <c r="DA60" s="61"/>
      <c r="DB60" s="61"/>
      <c r="DC60" s="61"/>
      <c r="DD60" s="61"/>
      <c r="DE60" s="61"/>
      <c r="DF60" s="61"/>
      <c r="DG60" s="61"/>
      <c r="DH60" s="61"/>
      <c r="DI60" s="61"/>
      <c r="DJ60" s="61"/>
      <c r="DK60" s="61"/>
      <c r="DL60" s="61"/>
      <c r="DM60" s="61"/>
      <c r="DN60" s="61"/>
      <c r="DO60" s="61"/>
      <c r="DP60" s="61"/>
      <c r="DQ60" s="61"/>
      <c r="DR60" s="61"/>
      <c r="DS60" s="61"/>
      <c r="DT60" s="61"/>
      <c r="DU60" s="61"/>
      <c r="DV60" s="61"/>
      <c r="DW60" s="61"/>
      <c r="DX60" s="61"/>
      <c r="DY60" s="61"/>
      <c r="DZ60" s="61"/>
      <c r="EA60" s="61"/>
      <c r="EB60" s="61"/>
      <c r="EC60" s="61"/>
      <c r="ED60" s="61"/>
      <c r="EE60" s="61"/>
      <c r="EF60" s="61"/>
      <c r="EG60" s="61"/>
      <c r="EH60" s="61"/>
      <c r="EI60" s="61"/>
      <c r="EJ60" s="61"/>
      <c r="EK60" s="61"/>
      <c r="EL60" s="61"/>
      <c r="EM60" s="61"/>
      <c r="EN60" s="61"/>
      <c r="EO60" s="61"/>
      <c r="EP60" s="61"/>
      <c r="EQ60" s="61"/>
      <c r="ER60" s="61"/>
      <c r="ES60" s="61"/>
      <c r="ET60" s="61"/>
      <c r="EU60" s="61"/>
      <c r="EV60" s="61"/>
      <c r="EW60" s="61"/>
      <c r="EX60" s="61"/>
      <c r="EY60" s="61"/>
      <c r="EZ60" s="61"/>
      <c r="FA60" s="61"/>
      <c r="FB60" s="61"/>
      <c r="FC60" s="61"/>
      <c r="FD60" s="61"/>
      <c r="FE60" s="61"/>
      <c r="FF60" s="61"/>
      <c r="FG60" s="61"/>
      <c r="FH60" s="61"/>
      <c r="FI60" s="61"/>
      <c r="FJ60" s="61"/>
      <c r="FK60" s="61"/>
      <c r="FL60" s="61"/>
      <c r="FM60" s="61"/>
      <c r="FN60" s="61"/>
      <c r="FO60" s="61"/>
      <c r="FP60" s="61"/>
      <c r="FQ60" s="61"/>
      <c r="FR60" s="61"/>
      <c r="FS60" s="61"/>
      <c r="FT60" s="61"/>
      <c r="FU60" s="61"/>
      <c r="FV60" s="61"/>
      <c r="FW60" s="61"/>
      <c r="FX60" s="61"/>
      <c r="FY60" s="61"/>
      <c r="FZ60" s="61"/>
      <c r="GA60" s="61"/>
      <c r="GB60" s="61"/>
      <c r="GC60" s="61"/>
      <c r="GD60" s="61"/>
      <c r="GE60" s="61"/>
      <c r="GF60" s="61"/>
      <c r="GG60" s="61"/>
      <c r="GH60" s="61"/>
      <c r="GI60" s="61"/>
      <c r="GJ60" s="61"/>
      <c r="GK60" s="61"/>
      <c r="GL60" s="61"/>
      <c r="GM60" s="61"/>
      <c r="GN60" s="61"/>
      <c r="GO60" s="61"/>
      <c r="GP60" s="61"/>
      <c r="GQ60" s="61"/>
      <c r="GR60" s="61"/>
      <c r="GS60" s="61"/>
      <c r="GT60" s="61"/>
      <c r="GU60" s="61"/>
      <c r="GV60" s="61"/>
      <c r="GW60" s="61"/>
      <c r="GX60" s="61"/>
      <c r="GY60" s="61"/>
      <c r="GZ60" s="61"/>
      <c r="HA60" s="61"/>
      <c r="HB60" s="61"/>
      <c r="HC60" s="61"/>
      <c r="HD60" s="61"/>
      <c r="HE60" s="61"/>
      <c r="HF60" s="61"/>
      <c r="HG60" s="61"/>
      <c r="HH60" s="61"/>
      <c r="HI60" s="61"/>
      <c r="HJ60" s="61"/>
      <c r="HK60" s="61"/>
      <c r="HL60" s="61"/>
      <c r="HM60" s="61"/>
      <c r="HN60" s="61"/>
      <c r="HO60" s="61"/>
      <c r="HP60" s="61"/>
      <c r="HQ60" s="61"/>
      <c r="HR60" s="61"/>
      <c r="HS60" s="61"/>
      <c r="HT60" s="61"/>
      <c r="HU60" s="61"/>
      <c r="HV60" s="61"/>
      <c r="HW60" s="61"/>
      <c r="HX60" s="61"/>
      <c r="HY60" s="61"/>
      <c r="HZ60" s="61"/>
      <c r="IA60" s="61"/>
      <c r="IB60" s="61"/>
      <c r="IC60" s="61"/>
      <c r="ID60" s="61"/>
      <c r="IE60" s="61"/>
      <c r="IF60" s="61"/>
      <c r="IG60" s="61"/>
      <c r="IH60" s="61"/>
      <c r="II60" s="61"/>
      <c r="IJ60" s="61"/>
      <c r="IK60" s="61"/>
      <c r="IL60" s="61"/>
      <c r="IM60" s="61"/>
      <c r="IN60" s="61"/>
      <c r="IO60" s="61"/>
      <c r="IP60" s="61"/>
      <c r="IQ60" s="61"/>
      <c r="IR60" s="61"/>
      <c r="IS60" s="61"/>
      <c r="IT60" s="61"/>
      <c r="IU60" s="61"/>
      <c r="IV60" s="61"/>
    </row>
    <row r="61" spans="1:256" s="62" customFormat="1" ht="37.5" x14ac:dyDescent="0.25">
      <c r="A61" s="59"/>
      <c r="B61" s="65" t="s">
        <v>51</v>
      </c>
      <c r="C61" s="59" t="s">
        <v>127</v>
      </c>
      <c r="D61" s="69">
        <v>0.17</v>
      </c>
      <c r="E61" s="59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1"/>
      <c r="BK61" s="61"/>
      <c r="BL61" s="61"/>
      <c r="BM61" s="61"/>
      <c r="BN61" s="61"/>
      <c r="BO61" s="61"/>
      <c r="BP61" s="61"/>
      <c r="BQ61" s="61"/>
      <c r="BR61" s="61"/>
      <c r="BS61" s="61"/>
      <c r="BT61" s="61"/>
      <c r="BU61" s="61"/>
      <c r="BV61" s="61"/>
      <c r="BW61" s="61"/>
      <c r="BX61" s="61"/>
      <c r="BY61" s="61"/>
      <c r="BZ61" s="61"/>
      <c r="CA61" s="61"/>
      <c r="CB61" s="61"/>
      <c r="CC61" s="61"/>
      <c r="CD61" s="61"/>
      <c r="CE61" s="61"/>
      <c r="CF61" s="61"/>
      <c r="CG61" s="61"/>
      <c r="CH61" s="61"/>
      <c r="CI61" s="61"/>
      <c r="CJ61" s="61"/>
      <c r="CK61" s="61"/>
      <c r="CL61" s="61"/>
      <c r="CM61" s="61"/>
      <c r="CN61" s="61"/>
      <c r="CO61" s="61"/>
      <c r="CP61" s="61"/>
      <c r="CQ61" s="61"/>
      <c r="CR61" s="61"/>
      <c r="CS61" s="61"/>
      <c r="CT61" s="61"/>
      <c r="CU61" s="61"/>
      <c r="CV61" s="61"/>
      <c r="CW61" s="61"/>
      <c r="CX61" s="61"/>
      <c r="CY61" s="61"/>
      <c r="CZ61" s="61"/>
      <c r="DA61" s="61"/>
      <c r="DB61" s="61"/>
      <c r="DC61" s="61"/>
      <c r="DD61" s="61"/>
      <c r="DE61" s="61"/>
      <c r="DF61" s="61"/>
      <c r="DG61" s="61"/>
      <c r="DH61" s="61"/>
      <c r="DI61" s="61"/>
      <c r="DJ61" s="61"/>
      <c r="DK61" s="61"/>
      <c r="DL61" s="61"/>
      <c r="DM61" s="61"/>
      <c r="DN61" s="61"/>
      <c r="DO61" s="61"/>
      <c r="DP61" s="61"/>
      <c r="DQ61" s="61"/>
      <c r="DR61" s="61"/>
      <c r="DS61" s="61"/>
      <c r="DT61" s="61"/>
      <c r="DU61" s="61"/>
      <c r="DV61" s="61"/>
      <c r="DW61" s="61"/>
      <c r="DX61" s="61"/>
      <c r="DY61" s="61"/>
      <c r="DZ61" s="61"/>
      <c r="EA61" s="61"/>
      <c r="EB61" s="61"/>
      <c r="EC61" s="61"/>
      <c r="ED61" s="61"/>
      <c r="EE61" s="61"/>
      <c r="EF61" s="61"/>
      <c r="EG61" s="61"/>
      <c r="EH61" s="61"/>
      <c r="EI61" s="61"/>
      <c r="EJ61" s="61"/>
      <c r="EK61" s="61"/>
      <c r="EL61" s="61"/>
      <c r="EM61" s="61"/>
      <c r="EN61" s="61"/>
      <c r="EO61" s="61"/>
      <c r="EP61" s="61"/>
      <c r="EQ61" s="61"/>
      <c r="ER61" s="61"/>
      <c r="ES61" s="61"/>
      <c r="ET61" s="61"/>
      <c r="EU61" s="61"/>
      <c r="EV61" s="61"/>
      <c r="EW61" s="61"/>
      <c r="EX61" s="61"/>
      <c r="EY61" s="61"/>
      <c r="EZ61" s="61"/>
      <c r="FA61" s="61"/>
      <c r="FB61" s="61"/>
      <c r="FC61" s="61"/>
      <c r="FD61" s="61"/>
      <c r="FE61" s="61"/>
      <c r="FF61" s="61"/>
      <c r="FG61" s="61"/>
      <c r="FH61" s="61"/>
      <c r="FI61" s="61"/>
      <c r="FJ61" s="61"/>
      <c r="FK61" s="61"/>
      <c r="FL61" s="61"/>
      <c r="FM61" s="61"/>
      <c r="FN61" s="61"/>
      <c r="FO61" s="61"/>
      <c r="FP61" s="61"/>
      <c r="FQ61" s="61"/>
      <c r="FR61" s="61"/>
      <c r="FS61" s="61"/>
      <c r="FT61" s="61"/>
      <c r="FU61" s="61"/>
      <c r="FV61" s="61"/>
      <c r="FW61" s="61"/>
      <c r="FX61" s="61"/>
      <c r="FY61" s="61"/>
      <c r="FZ61" s="61"/>
      <c r="GA61" s="61"/>
      <c r="GB61" s="61"/>
      <c r="GC61" s="61"/>
      <c r="GD61" s="61"/>
      <c r="GE61" s="61"/>
      <c r="GF61" s="61"/>
      <c r="GG61" s="61"/>
      <c r="GH61" s="61"/>
      <c r="GI61" s="61"/>
      <c r="GJ61" s="61"/>
      <c r="GK61" s="61"/>
      <c r="GL61" s="61"/>
      <c r="GM61" s="61"/>
      <c r="GN61" s="61"/>
      <c r="GO61" s="61"/>
      <c r="GP61" s="61"/>
      <c r="GQ61" s="61"/>
      <c r="GR61" s="61"/>
      <c r="GS61" s="61"/>
      <c r="GT61" s="61"/>
      <c r="GU61" s="61"/>
      <c r="GV61" s="61"/>
      <c r="GW61" s="61"/>
      <c r="GX61" s="61"/>
      <c r="GY61" s="61"/>
      <c r="GZ61" s="61"/>
      <c r="HA61" s="61"/>
      <c r="HB61" s="61"/>
      <c r="HC61" s="61"/>
      <c r="HD61" s="61"/>
      <c r="HE61" s="61"/>
      <c r="HF61" s="61"/>
      <c r="HG61" s="61"/>
      <c r="HH61" s="61"/>
      <c r="HI61" s="61"/>
      <c r="HJ61" s="61"/>
      <c r="HK61" s="61"/>
      <c r="HL61" s="61"/>
      <c r="HM61" s="61"/>
      <c r="HN61" s="61"/>
      <c r="HO61" s="61"/>
      <c r="HP61" s="61"/>
      <c r="HQ61" s="61"/>
      <c r="HR61" s="61"/>
      <c r="HS61" s="61"/>
      <c r="HT61" s="61"/>
      <c r="HU61" s="61"/>
      <c r="HV61" s="61"/>
      <c r="HW61" s="61"/>
      <c r="HX61" s="61"/>
      <c r="HY61" s="61"/>
      <c r="HZ61" s="61"/>
      <c r="IA61" s="61"/>
      <c r="IB61" s="61"/>
      <c r="IC61" s="61"/>
      <c r="ID61" s="61"/>
      <c r="IE61" s="61"/>
      <c r="IF61" s="61"/>
      <c r="IG61" s="61"/>
      <c r="IH61" s="61"/>
      <c r="II61" s="61"/>
      <c r="IJ61" s="61"/>
      <c r="IK61" s="61"/>
      <c r="IL61" s="61"/>
      <c r="IM61" s="61"/>
      <c r="IN61" s="61"/>
      <c r="IO61" s="61"/>
      <c r="IP61" s="61"/>
      <c r="IQ61" s="61"/>
      <c r="IR61" s="61"/>
      <c r="IS61" s="61"/>
      <c r="IT61" s="61"/>
      <c r="IU61" s="61"/>
      <c r="IV61" s="61"/>
    </row>
    <row r="62" spans="1:256" s="62" customFormat="1" ht="18.75" x14ac:dyDescent="0.25">
      <c r="A62" s="59"/>
      <c r="B62" s="60" t="s">
        <v>52</v>
      </c>
      <c r="C62" s="59" t="s">
        <v>127</v>
      </c>
      <c r="D62" s="67">
        <v>8.6400000000000001E-3</v>
      </c>
      <c r="E62" s="59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  <c r="BA62" s="61"/>
      <c r="BB62" s="61"/>
      <c r="BC62" s="61"/>
      <c r="BD62" s="61"/>
      <c r="BE62" s="61"/>
      <c r="BF62" s="61"/>
      <c r="BG62" s="61"/>
      <c r="BH62" s="61"/>
      <c r="BI62" s="61"/>
      <c r="BJ62" s="61"/>
      <c r="BK62" s="61"/>
      <c r="BL62" s="61"/>
      <c r="BM62" s="61"/>
      <c r="BN62" s="61"/>
      <c r="BO62" s="61"/>
      <c r="BP62" s="61"/>
      <c r="BQ62" s="61"/>
      <c r="BR62" s="61"/>
      <c r="BS62" s="61"/>
      <c r="BT62" s="61"/>
      <c r="BU62" s="61"/>
      <c r="BV62" s="61"/>
      <c r="BW62" s="61"/>
      <c r="BX62" s="61"/>
      <c r="BY62" s="61"/>
      <c r="BZ62" s="61"/>
      <c r="CA62" s="61"/>
      <c r="CB62" s="61"/>
      <c r="CC62" s="61"/>
      <c r="CD62" s="61"/>
      <c r="CE62" s="61"/>
      <c r="CF62" s="61"/>
      <c r="CG62" s="61"/>
      <c r="CH62" s="61"/>
      <c r="CI62" s="61"/>
      <c r="CJ62" s="61"/>
      <c r="CK62" s="61"/>
      <c r="CL62" s="61"/>
      <c r="CM62" s="61"/>
      <c r="CN62" s="61"/>
      <c r="CO62" s="61"/>
      <c r="CP62" s="61"/>
      <c r="CQ62" s="61"/>
      <c r="CR62" s="61"/>
      <c r="CS62" s="61"/>
      <c r="CT62" s="61"/>
      <c r="CU62" s="61"/>
      <c r="CV62" s="61"/>
      <c r="CW62" s="61"/>
      <c r="CX62" s="61"/>
      <c r="CY62" s="61"/>
      <c r="CZ62" s="61"/>
      <c r="DA62" s="61"/>
      <c r="DB62" s="61"/>
      <c r="DC62" s="61"/>
      <c r="DD62" s="61"/>
      <c r="DE62" s="61"/>
      <c r="DF62" s="61"/>
      <c r="DG62" s="61"/>
      <c r="DH62" s="61"/>
      <c r="DI62" s="61"/>
      <c r="DJ62" s="61"/>
      <c r="DK62" s="61"/>
      <c r="DL62" s="61"/>
      <c r="DM62" s="61"/>
      <c r="DN62" s="61"/>
      <c r="DO62" s="61"/>
      <c r="DP62" s="61"/>
      <c r="DQ62" s="61"/>
      <c r="DR62" s="61"/>
      <c r="DS62" s="61"/>
      <c r="DT62" s="61"/>
      <c r="DU62" s="61"/>
      <c r="DV62" s="61"/>
      <c r="DW62" s="61"/>
      <c r="DX62" s="61"/>
      <c r="DY62" s="61"/>
      <c r="DZ62" s="61"/>
      <c r="EA62" s="61"/>
      <c r="EB62" s="61"/>
      <c r="EC62" s="61"/>
      <c r="ED62" s="61"/>
      <c r="EE62" s="61"/>
      <c r="EF62" s="61"/>
      <c r="EG62" s="61"/>
      <c r="EH62" s="61"/>
      <c r="EI62" s="61"/>
      <c r="EJ62" s="61"/>
      <c r="EK62" s="61"/>
      <c r="EL62" s="61"/>
      <c r="EM62" s="61"/>
      <c r="EN62" s="61"/>
      <c r="EO62" s="61"/>
      <c r="EP62" s="61"/>
      <c r="EQ62" s="61"/>
      <c r="ER62" s="61"/>
      <c r="ES62" s="61"/>
      <c r="ET62" s="61"/>
      <c r="EU62" s="61"/>
      <c r="EV62" s="61"/>
      <c r="EW62" s="61"/>
      <c r="EX62" s="61"/>
      <c r="EY62" s="61"/>
      <c r="EZ62" s="61"/>
      <c r="FA62" s="61"/>
      <c r="FB62" s="61"/>
      <c r="FC62" s="61"/>
      <c r="FD62" s="61"/>
      <c r="FE62" s="61"/>
      <c r="FF62" s="61"/>
      <c r="FG62" s="61"/>
      <c r="FH62" s="61"/>
      <c r="FI62" s="61"/>
      <c r="FJ62" s="61"/>
      <c r="FK62" s="61"/>
      <c r="FL62" s="61"/>
      <c r="FM62" s="61"/>
      <c r="FN62" s="61"/>
      <c r="FO62" s="61"/>
      <c r="FP62" s="61"/>
      <c r="FQ62" s="61"/>
      <c r="FR62" s="61"/>
      <c r="FS62" s="61"/>
      <c r="FT62" s="61"/>
      <c r="FU62" s="61"/>
      <c r="FV62" s="61"/>
      <c r="FW62" s="61"/>
      <c r="FX62" s="61"/>
      <c r="FY62" s="61"/>
      <c r="FZ62" s="61"/>
      <c r="GA62" s="61"/>
      <c r="GB62" s="61"/>
      <c r="GC62" s="61"/>
      <c r="GD62" s="61"/>
      <c r="GE62" s="61"/>
      <c r="GF62" s="61"/>
      <c r="GG62" s="61"/>
      <c r="GH62" s="61"/>
      <c r="GI62" s="61"/>
      <c r="GJ62" s="61"/>
      <c r="GK62" s="61"/>
      <c r="GL62" s="61"/>
      <c r="GM62" s="61"/>
      <c r="GN62" s="61"/>
      <c r="GO62" s="61"/>
      <c r="GP62" s="61"/>
      <c r="GQ62" s="61"/>
      <c r="GR62" s="61"/>
      <c r="GS62" s="61"/>
      <c r="GT62" s="61"/>
      <c r="GU62" s="61"/>
      <c r="GV62" s="61"/>
      <c r="GW62" s="61"/>
      <c r="GX62" s="61"/>
      <c r="GY62" s="61"/>
      <c r="GZ62" s="61"/>
      <c r="HA62" s="61"/>
      <c r="HB62" s="61"/>
      <c r="HC62" s="61"/>
      <c r="HD62" s="61"/>
      <c r="HE62" s="61"/>
      <c r="HF62" s="61"/>
      <c r="HG62" s="61"/>
      <c r="HH62" s="61"/>
      <c r="HI62" s="61"/>
      <c r="HJ62" s="61"/>
      <c r="HK62" s="61"/>
      <c r="HL62" s="61"/>
      <c r="HM62" s="61"/>
      <c r="HN62" s="61"/>
      <c r="HO62" s="61"/>
      <c r="HP62" s="61"/>
      <c r="HQ62" s="61"/>
      <c r="HR62" s="61"/>
      <c r="HS62" s="61"/>
      <c r="HT62" s="61"/>
      <c r="HU62" s="61"/>
      <c r="HV62" s="61"/>
      <c r="HW62" s="61"/>
      <c r="HX62" s="61"/>
      <c r="HY62" s="61"/>
      <c r="HZ62" s="61"/>
      <c r="IA62" s="61"/>
      <c r="IB62" s="61"/>
      <c r="IC62" s="61"/>
      <c r="ID62" s="61"/>
      <c r="IE62" s="61"/>
      <c r="IF62" s="61"/>
      <c r="IG62" s="61"/>
      <c r="IH62" s="61"/>
      <c r="II62" s="61"/>
      <c r="IJ62" s="61"/>
      <c r="IK62" s="61"/>
      <c r="IL62" s="61"/>
      <c r="IM62" s="61"/>
      <c r="IN62" s="61"/>
      <c r="IO62" s="61"/>
      <c r="IP62" s="61"/>
      <c r="IQ62" s="61"/>
      <c r="IR62" s="61"/>
      <c r="IS62" s="61"/>
      <c r="IT62" s="61"/>
      <c r="IU62" s="61"/>
      <c r="IV62" s="61"/>
    </row>
    <row r="63" spans="1:256" s="62" customFormat="1" ht="18.75" x14ac:dyDescent="0.25">
      <c r="A63" s="59"/>
      <c r="B63" s="60" t="s">
        <v>53</v>
      </c>
      <c r="C63" s="59" t="s">
        <v>127</v>
      </c>
      <c r="D63" s="66">
        <v>1.2E-2</v>
      </c>
      <c r="E63" s="59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  <c r="BA63" s="61"/>
      <c r="BB63" s="61"/>
      <c r="BC63" s="61"/>
      <c r="BD63" s="61"/>
      <c r="BE63" s="61"/>
      <c r="BF63" s="61"/>
      <c r="BG63" s="61"/>
      <c r="BH63" s="61"/>
      <c r="BI63" s="61"/>
      <c r="BJ63" s="61"/>
      <c r="BK63" s="61"/>
      <c r="BL63" s="61"/>
      <c r="BM63" s="61"/>
      <c r="BN63" s="61"/>
      <c r="BO63" s="61"/>
      <c r="BP63" s="61"/>
      <c r="BQ63" s="61"/>
      <c r="BR63" s="61"/>
      <c r="BS63" s="61"/>
      <c r="BT63" s="61"/>
      <c r="BU63" s="61"/>
      <c r="BV63" s="61"/>
      <c r="BW63" s="61"/>
      <c r="BX63" s="61"/>
      <c r="BY63" s="61"/>
      <c r="BZ63" s="61"/>
      <c r="CA63" s="61"/>
      <c r="CB63" s="61"/>
      <c r="CC63" s="61"/>
      <c r="CD63" s="61"/>
      <c r="CE63" s="61"/>
      <c r="CF63" s="61"/>
      <c r="CG63" s="61"/>
      <c r="CH63" s="61"/>
      <c r="CI63" s="61"/>
      <c r="CJ63" s="61"/>
      <c r="CK63" s="61"/>
      <c r="CL63" s="61"/>
      <c r="CM63" s="61"/>
      <c r="CN63" s="61"/>
      <c r="CO63" s="61"/>
      <c r="CP63" s="61"/>
      <c r="CQ63" s="61"/>
      <c r="CR63" s="61"/>
      <c r="CS63" s="61"/>
      <c r="CT63" s="61"/>
      <c r="CU63" s="61"/>
      <c r="CV63" s="61"/>
      <c r="CW63" s="61"/>
      <c r="CX63" s="61"/>
      <c r="CY63" s="61"/>
      <c r="CZ63" s="61"/>
      <c r="DA63" s="61"/>
      <c r="DB63" s="61"/>
      <c r="DC63" s="61"/>
      <c r="DD63" s="61"/>
      <c r="DE63" s="61"/>
      <c r="DF63" s="61"/>
      <c r="DG63" s="61"/>
      <c r="DH63" s="61"/>
      <c r="DI63" s="61"/>
      <c r="DJ63" s="61"/>
      <c r="DK63" s="61"/>
      <c r="DL63" s="61"/>
      <c r="DM63" s="61"/>
      <c r="DN63" s="61"/>
      <c r="DO63" s="61"/>
      <c r="DP63" s="61"/>
      <c r="DQ63" s="61"/>
      <c r="DR63" s="61"/>
      <c r="DS63" s="61"/>
      <c r="DT63" s="61"/>
      <c r="DU63" s="61"/>
      <c r="DV63" s="61"/>
      <c r="DW63" s="61"/>
      <c r="DX63" s="61"/>
      <c r="DY63" s="61"/>
      <c r="DZ63" s="61"/>
      <c r="EA63" s="61"/>
      <c r="EB63" s="61"/>
      <c r="EC63" s="61"/>
      <c r="ED63" s="61"/>
      <c r="EE63" s="61"/>
      <c r="EF63" s="61"/>
      <c r="EG63" s="61"/>
      <c r="EH63" s="61"/>
      <c r="EI63" s="61"/>
      <c r="EJ63" s="61"/>
      <c r="EK63" s="61"/>
      <c r="EL63" s="61"/>
      <c r="EM63" s="61"/>
      <c r="EN63" s="61"/>
      <c r="EO63" s="61"/>
      <c r="EP63" s="61"/>
      <c r="EQ63" s="61"/>
      <c r="ER63" s="61"/>
      <c r="ES63" s="61"/>
      <c r="ET63" s="61"/>
      <c r="EU63" s="61"/>
      <c r="EV63" s="61"/>
      <c r="EW63" s="61"/>
      <c r="EX63" s="61"/>
      <c r="EY63" s="61"/>
      <c r="EZ63" s="61"/>
      <c r="FA63" s="61"/>
      <c r="FB63" s="61"/>
      <c r="FC63" s="61"/>
      <c r="FD63" s="61"/>
      <c r="FE63" s="61"/>
      <c r="FF63" s="61"/>
      <c r="FG63" s="61"/>
      <c r="FH63" s="61"/>
      <c r="FI63" s="61"/>
      <c r="FJ63" s="61"/>
      <c r="FK63" s="61"/>
      <c r="FL63" s="61"/>
      <c r="FM63" s="61"/>
      <c r="FN63" s="61"/>
      <c r="FO63" s="61"/>
      <c r="FP63" s="61"/>
      <c r="FQ63" s="61"/>
      <c r="FR63" s="61"/>
      <c r="FS63" s="61"/>
      <c r="FT63" s="61"/>
      <c r="FU63" s="61"/>
      <c r="FV63" s="61"/>
      <c r="FW63" s="61"/>
      <c r="FX63" s="61"/>
      <c r="FY63" s="61"/>
      <c r="FZ63" s="61"/>
      <c r="GA63" s="61"/>
      <c r="GB63" s="61"/>
      <c r="GC63" s="61"/>
      <c r="GD63" s="61"/>
      <c r="GE63" s="61"/>
      <c r="GF63" s="61"/>
      <c r="GG63" s="61"/>
      <c r="GH63" s="61"/>
      <c r="GI63" s="61"/>
      <c r="GJ63" s="61"/>
      <c r="GK63" s="61"/>
      <c r="GL63" s="61"/>
      <c r="GM63" s="61"/>
      <c r="GN63" s="61"/>
      <c r="GO63" s="61"/>
      <c r="GP63" s="61"/>
      <c r="GQ63" s="61"/>
      <c r="GR63" s="61"/>
      <c r="GS63" s="61"/>
      <c r="GT63" s="61"/>
      <c r="GU63" s="61"/>
      <c r="GV63" s="61"/>
      <c r="GW63" s="61"/>
      <c r="GX63" s="61"/>
      <c r="GY63" s="61"/>
      <c r="GZ63" s="61"/>
      <c r="HA63" s="61"/>
      <c r="HB63" s="61"/>
      <c r="HC63" s="61"/>
      <c r="HD63" s="61"/>
      <c r="HE63" s="61"/>
      <c r="HF63" s="61"/>
      <c r="HG63" s="61"/>
      <c r="HH63" s="61"/>
      <c r="HI63" s="61"/>
      <c r="HJ63" s="61"/>
      <c r="HK63" s="61"/>
      <c r="HL63" s="61"/>
      <c r="HM63" s="61"/>
      <c r="HN63" s="61"/>
      <c r="HO63" s="61"/>
      <c r="HP63" s="61"/>
      <c r="HQ63" s="61"/>
      <c r="HR63" s="61"/>
      <c r="HS63" s="61"/>
      <c r="HT63" s="61"/>
      <c r="HU63" s="61"/>
      <c r="HV63" s="61"/>
      <c r="HW63" s="61"/>
      <c r="HX63" s="61"/>
      <c r="HY63" s="61"/>
      <c r="HZ63" s="61"/>
      <c r="IA63" s="61"/>
      <c r="IB63" s="61"/>
      <c r="IC63" s="61"/>
      <c r="ID63" s="61"/>
      <c r="IE63" s="61"/>
      <c r="IF63" s="61"/>
      <c r="IG63" s="61"/>
      <c r="IH63" s="61"/>
      <c r="II63" s="61"/>
      <c r="IJ63" s="61"/>
      <c r="IK63" s="61"/>
      <c r="IL63" s="61"/>
      <c r="IM63" s="61"/>
      <c r="IN63" s="61"/>
      <c r="IO63" s="61"/>
      <c r="IP63" s="61"/>
      <c r="IQ63" s="61"/>
      <c r="IR63" s="61"/>
      <c r="IS63" s="61"/>
      <c r="IT63" s="61"/>
      <c r="IU63" s="61"/>
      <c r="IV63" s="61"/>
    </row>
    <row r="64" spans="1:256" ht="21.75" customHeight="1" x14ac:dyDescent="0.25">
      <c r="A64" s="29" t="s">
        <v>75</v>
      </c>
      <c r="B64" s="33" t="s">
        <v>138</v>
      </c>
      <c r="C64" s="29"/>
      <c r="D64" s="29"/>
      <c r="E64" s="29"/>
    </row>
    <row r="65" spans="1:256" ht="21.75" customHeight="1" x14ac:dyDescent="0.25">
      <c r="A65" s="34" t="s">
        <v>76</v>
      </c>
      <c r="B65" s="32" t="s">
        <v>135</v>
      </c>
      <c r="C65" s="34" t="s">
        <v>15</v>
      </c>
      <c r="D65" s="36">
        <v>1.32</v>
      </c>
      <c r="E65" s="34"/>
    </row>
    <row r="66" spans="1:256" ht="21.75" customHeight="1" x14ac:dyDescent="0.25">
      <c r="A66" s="31"/>
      <c r="B66" s="32" t="s">
        <v>32</v>
      </c>
      <c r="C66" s="31" t="s">
        <v>15</v>
      </c>
      <c r="D66" s="36">
        <f>1.32*1.02</f>
        <v>1.3464</v>
      </c>
      <c r="E66" s="31"/>
    </row>
    <row r="67" spans="1:256" ht="21.75" customHeight="1" x14ac:dyDescent="0.25">
      <c r="A67" s="31" t="s">
        <v>77</v>
      </c>
      <c r="B67" s="32" t="s">
        <v>33</v>
      </c>
      <c r="C67" s="31" t="s">
        <v>15</v>
      </c>
      <c r="D67" s="31" t="s">
        <v>143</v>
      </c>
      <c r="E67" s="31"/>
    </row>
    <row r="68" spans="1:256" ht="21.75" customHeight="1" x14ac:dyDescent="0.25">
      <c r="A68" s="31"/>
      <c r="B68" s="32" t="s">
        <v>31</v>
      </c>
      <c r="C68" s="31" t="s">
        <v>15</v>
      </c>
      <c r="D68" s="36">
        <f>6.18*1.015</f>
        <v>6.2726999999999995</v>
      </c>
      <c r="E68" s="31"/>
    </row>
    <row r="69" spans="1:256" ht="21.75" customHeight="1" x14ac:dyDescent="0.25">
      <c r="A69" s="31"/>
      <c r="B69" s="32" t="s">
        <v>148</v>
      </c>
      <c r="C69" s="31" t="s">
        <v>127</v>
      </c>
      <c r="D69" s="68">
        <f>218.07*1.015/1000</f>
        <v>0.22134104999999996</v>
      </c>
      <c r="E69" s="31"/>
    </row>
    <row r="70" spans="1:256" ht="21.75" customHeight="1" x14ac:dyDescent="0.25">
      <c r="A70" s="31"/>
      <c r="B70" s="32" t="s">
        <v>150</v>
      </c>
      <c r="C70" s="31" t="s">
        <v>127</v>
      </c>
      <c r="D70" s="68">
        <f>18.63*1.015/1000</f>
        <v>1.8909449999999998E-2</v>
      </c>
      <c r="E70" s="31"/>
    </row>
    <row r="71" spans="1:256" ht="21.75" customHeight="1" x14ac:dyDescent="0.25">
      <c r="A71" s="31"/>
      <c r="B71" s="32" t="s">
        <v>149</v>
      </c>
      <c r="C71" s="31" t="s">
        <v>127</v>
      </c>
      <c r="D71" s="68">
        <f>34.38*1.015/1000</f>
        <v>3.4895699999999995E-2</v>
      </c>
      <c r="E71" s="31"/>
    </row>
    <row r="72" spans="1:256" ht="21.75" customHeight="1" x14ac:dyDescent="0.25">
      <c r="A72" s="31" t="s">
        <v>78</v>
      </c>
      <c r="B72" s="32" t="s">
        <v>139</v>
      </c>
      <c r="C72" s="31" t="s">
        <v>14</v>
      </c>
      <c r="D72" s="31" t="s">
        <v>61</v>
      </c>
      <c r="E72" s="31"/>
    </row>
    <row r="73" spans="1:256" s="62" customFormat="1" ht="18.75" x14ac:dyDescent="0.25">
      <c r="A73" s="59"/>
      <c r="B73" s="65" t="s">
        <v>140</v>
      </c>
      <c r="C73" s="59" t="s">
        <v>127</v>
      </c>
      <c r="D73" s="66">
        <v>3.3119999999999997E-2</v>
      </c>
      <c r="E73" s="59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1"/>
      <c r="BS73" s="61"/>
      <c r="BT73" s="61"/>
      <c r="BU73" s="61"/>
      <c r="BV73" s="61"/>
      <c r="BW73" s="61"/>
      <c r="BX73" s="61"/>
      <c r="BY73" s="61"/>
      <c r="BZ73" s="61"/>
      <c r="CA73" s="61"/>
      <c r="CB73" s="61"/>
      <c r="CC73" s="61"/>
      <c r="CD73" s="61"/>
      <c r="CE73" s="61"/>
      <c r="CF73" s="61"/>
      <c r="CG73" s="61"/>
      <c r="CH73" s="61"/>
      <c r="CI73" s="61"/>
      <c r="CJ73" s="61"/>
      <c r="CK73" s="61"/>
      <c r="CL73" s="61"/>
      <c r="CM73" s="61"/>
      <c r="CN73" s="61"/>
      <c r="CO73" s="61"/>
      <c r="CP73" s="61"/>
      <c r="CQ73" s="61"/>
      <c r="CR73" s="61"/>
      <c r="CS73" s="61"/>
      <c r="CT73" s="61"/>
      <c r="CU73" s="61"/>
      <c r="CV73" s="61"/>
      <c r="CW73" s="61"/>
      <c r="CX73" s="61"/>
      <c r="CY73" s="61"/>
      <c r="CZ73" s="61"/>
      <c r="DA73" s="61"/>
      <c r="DB73" s="61"/>
      <c r="DC73" s="61"/>
      <c r="DD73" s="61"/>
      <c r="DE73" s="61"/>
      <c r="DF73" s="61"/>
      <c r="DG73" s="61"/>
      <c r="DH73" s="61"/>
      <c r="DI73" s="61"/>
      <c r="DJ73" s="61"/>
      <c r="DK73" s="61"/>
      <c r="DL73" s="61"/>
      <c r="DM73" s="61"/>
      <c r="DN73" s="61"/>
      <c r="DO73" s="61"/>
      <c r="DP73" s="61"/>
      <c r="DQ73" s="61"/>
      <c r="DR73" s="61"/>
      <c r="DS73" s="61"/>
      <c r="DT73" s="61"/>
      <c r="DU73" s="61"/>
      <c r="DV73" s="61"/>
      <c r="DW73" s="61"/>
      <c r="DX73" s="61"/>
      <c r="DY73" s="61"/>
      <c r="DZ73" s="61"/>
      <c r="EA73" s="61"/>
      <c r="EB73" s="61"/>
      <c r="EC73" s="61"/>
      <c r="ED73" s="61"/>
      <c r="EE73" s="61"/>
      <c r="EF73" s="61"/>
      <c r="EG73" s="61"/>
      <c r="EH73" s="61"/>
      <c r="EI73" s="61"/>
      <c r="EJ73" s="61"/>
      <c r="EK73" s="61"/>
      <c r="EL73" s="61"/>
      <c r="EM73" s="61"/>
      <c r="EN73" s="61"/>
      <c r="EO73" s="61"/>
      <c r="EP73" s="61"/>
      <c r="EQ73" s="61"/>
      <c r="ER73" s="61"/>
      <c r="ES73" s="61"/>
      <c r="ET73" s="61"/>
      <c r="EU73" s="61"/>
      <c r="EV73" s="61"/>
      <c r="EW73" s="61"/>
      <c r="EX73" s="61"/>
      <c r="EY73" s="61"/>
      <c r="EZ73" s="61"/>
      <c r="FA73" s="61"/>
      <c r="FB73" s="61"/>
      <c r="FC73" s="61"/>
      <c r="FD73" s="61"/>
      <c r="FE73" s="61"/>
      <c r="FF73" s="61"/>
      <c r="FG73" s="61"/>
      <c r="FH73" s="61"/>
      <c r="FI73" s="61"/>
      <c r="FJ73" s="61"/>
      <c r="FK73" s="61"/>
      <c r="FL73" s="61"/>
      <c r="FM73" s="61"/>
      <c r="FN73" s="61"/>
      <c r="FO73" s="61"/>
      <c r="FP73" s="61"/>
      <c r="FQ73" s="61"/>
      <c r="FR73" s="61"/>
      <c r="FS73" s="61"/>
      <c r="FT73" s="61"/>
      <c r="FU73" s="61"/>
      <c r="FV73" s="61"/>
      <c r="FW73" s="61"/>
      <c r="FX73" s="61"/>
      <c r="FY73" s="61"/>
      <c r="FZ73" s="61"/>
      <c r="GA73" s="61"/>
      <c r="GB73" s="61"/>
      <c r="GC73" s="61"/>
      <c r="GD73" s="61"/>
      <c r="GE73" s="61"/>
      <c r="GF73" s="61"/>
      <c r="GG73" s="61"/>
      <c r="GH73" s="61"/>
      <c r="GI73" s="61"/>
      <c r="GJ73" s="61"/>
      <c r="GK73" s="61"/>
      <c r="GL73" s="61"/>
      <c r="GM73" s="61"/>
      <c r="GN73" s="61"/>
      <c r="GO73" s="61"/>
      <c r="GP73" s="61"/>
      <c r="GQ73" s="61"/>
      <c r="GR73" s="61"/>
      <c r="GS73" s="61"/>
      <c r="GT73" s="61"/>
      <c r="GU73" s="61"/>
      <c r="GV73" s="61"/>
      <c r="GW73" s="61"/>
      <c r="GX73" s="61"/>
      <c r="GY73" s="61"/>
      <c r="GZ73" s="61"/>
      <c r="HA73" s="61"/>
      <c r="HB73" s="61"/>
      <c r="HC73" s="61"/>
      <c r="HD73" s="61"/>
      <c r="HE73" s="61"/>
      <c r="HF73" s="61"/>
      <c r="HG73" s="61"/>
      <c r="HH73" s="61"/>
      <c r="HI73" s="61"/>
      <c r="HJ73" s="61"/>
      <c r="HK73" s="61"/>
      <c r="HL73" s="61"/>
      <c r="HM73" s="61"/>
      <c r="HN73" s="61"/>
      <c r="HO73" s="61"/>
      <c r="HP73" s="61"/>
      <c r="HQ73" s="61"/>
      <c r="HR73" s="61"/>
      <c r="HS73" s="61"/>
      <c r="HT73" s="61"/>
      <c r="HU73" s="61"/>
      <c r="HV73" s="61"/>
      <c r="HW73" s="61"/>
      <c r="HX73" s="61"/>
      <c r="HY73" s="61"/>
      <c r="HZ73" s="61"/>
      <c r="IA73" s="61"/>
      <c r="IB73" s="61"/>
      <c r="IC73" s="61"/>
      <c r="ID73" s="61"/>
      <c r="IE73" s="61"/>
      <c r="IF73" s="61"/>
      <c r="IG73" s="61"/>
      <c r="IH73" s="61"/>
      <c r="II73" s="61"/>
      <c r="IJ73" s="61"/>
      <c r="IK73" s="61"/>
      <c r="IL73" s="61"/>
      <c r="IM73" s="61"/>
      <c r="IN73" s="61"/>
      <c r="IO73" s="61"/>
      <c r="IP73" s="61"/>
      <c r="IQ73" s="61"/>
      <c r="IR73" s="61"/>
      <c r="IS73" s="61"/>
      <c r="IT73" s="61"/>
      <c r="IU73" s="61"/>
      <c r="IV73" s="61"/>
    </row>
    <row r="74" spans="1:256" s="62" customFormat="1" ht="37.5" x14ac:dyDescent="0.25">
      <c r="A74" s="59"/>
      <c r="B74" s="65" t="s">
        <v>51</v>
      </c>
      <c r="C74" s="59" t="s">
        <v>127</v>
      </c>
      <c r="D74" s="67">
        <v>5.6599999999999998E-2</v>
      </c>
      <c r="E74" s="59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  <c r="AM74" s="61"/>
      <c r="AN74" s="61"/>
      <c r="AO74" s="61"/>
      <c r="AP74" s="61"/>
      <c r="AQ74" s="61"/>
      <c r="AR74" s="61"/>
      <c r="AS74" s="61"/>
      <c r="AT74" s="61"/>
      <c r="AU74" s="61"/>
      <c r="AV74" s="61"/>
      <c r="AW74" s="61"/>
      <c r="AX74" s="61"/>
      <c r="AY74" s="61"/>
      <c r="AZ74" s="61"/>
      <c r="BA74" s="61"/>
      <c r="BB74" s="61"/>
      <c r="BC74" s="61"/>
      <c r="BD74" s="61"/>
      <c r="BE74" s="61"/>
      <c r="BF74" s="61"/>
      <c r="BG74" s="61"/>
      <c r="BH74" s="61"/>
      <c r="BI74" s="61"/>
      <c r="BJ74" s="61"/>
      <c r="BK74" s="61"/>
      <c r="BL74" s="61"/>
      <c r="BM74" s="61"/>
      <c r="BN74" s="61"/>
      <c r="BO74" s="61"/>
      <c r="BP74" s="61"/>
      <c r="BQ74" s="61"/>
      <c r="BR74" s="61"/>
      <c r="BS74" s="61"/>
      <c r="BT74" s="61"/>
      <c r="BU74" s="61"/>
      <c r="BV74" s="61"/>
      <c r="BW74" s="61"/>
      <c r="BX74" s="61"/>
      <c r="BY74" s="61"/>
      <c r="BZ74" s="61"/>
      <c r="CA74" s="61"/>
      <c r="CB74" s="61"/>
      <c r="CC74" s="61"/>
      <c r="CD74" s="61"/>
      <c r="CE74" s="61"/>
      <c r="CF74" s="61"/>
      <c r="CG74" s="61"/>
      <c r="CH74" s="61"/>
      <c r="CI74" s="61"/>
      <c r="CJ74" s="61"/>
      <c r="CK74" s="61"/>
      <c r="CL74" s="61"/>
      <c r="CM74" s="61"/>
      <c r="CN74" s="61"/>
      <c r="CO74" s="61"/>
      <c r="CP74" s="61"/>
      <c r="CQ74" s="61"/>
      <c r="CR74" s="61"/>
      <c r="CS74" s="61"/>
      <c r="CT74" s="61"/>
      <c r="CU74" s="61"/>
      <c r="CV74" s="61"/>
      <c r="CW74" s="61"/>
      <c r="CX74" s="61"/>
      <c r="CY74" s="61"/>
      <c r="CZ74" s="61"/>
      <c r="DA74" s="61"/>
      <c r="DB74" s="61"/>
      <c r="DC74" s="61"/>
      <c r="DD74" s="61"/>
      <c r="DE74" s="61"/>
      <c r="DF74" s="61"/>
      <c r="DG74" s="61"/>
      <c r="DH74" s="61"/>
      <c r="DI74" s="61"/>
      <c r="DJ74" s="61"/>
      <c r="DK74" s="61"/>
      <c r="DL74" s="61"/>
      <c r="DM74" s="61"/>
      <c r="DN74" s="61"/>
      <c r="DO74" s="61"/>
      <c r="DP74" s="61"/>
      <c r="DQ74" s="61"/>
      <c r="DR74" s="61"/>
      <c r="DS74" s="61"/>
      <c r="DT74" s="61"/>
      <c r="DU74" s="61"/>
      <c r="DV74" s="61"/>
      <c r="DW74" s="61"/>
      <c r="DX74" s="61"/>
      <c r="DY74" s="61"/>
      <c r="DZ74" s="61"/>
      <c r="EA74" s="61"/>
      <c r="EB74" s="61"/>
      <c r="EC74" s="61"/>
      <c r="ED74" s="61"/>
      <c r="EE74" s="61"/>
      <c r="EF74" s="61"/>
      <c r="EG74" s="61"/>
      <c r="EH74" s="61"/>
      <c r="EI74" s="61"/>
      <c r="EJ74" s="61"/>
      <c r="EK74" s="61"/>
      <c r="EL74" s="61"/>
      <c r="EM74" s="61"/>
      <c r="EN74" s="61"/>
      <c r="EO74" s="61"/>
      <c r="EP74" s="61"/>
      <c r="EQ74" s="61"/>
      <c r="ER74" s="61"/>
      <c r="ES74" s="61"/>
      <c r="ET74" s="61"/>
      <c r="EU74" s="61"/>
      <c r="EV74" s="61"/>
      <c r="EW74" s="61"/>
      <c r="EX74" s="61"/>
      <c r="EY74" s="61"/>
      <c r="EZ74" s="61"/>
      <c r="FA74" s="61"/>
      <c r="FB74" s="61"/>
      <c r="FC74" s="61"/>
      <c r="FD74" s="61"/>
      <c r="FE74" s="61"/>
      <c r="FF74" s="61"/>
      <c r="FG74" s="61"/>
      <c r="FH74" s="61"/>
      <c r="FI74" s="61"/>
      <c r="FJ74" s="61"/>
      <c r="FK74" s="61"/>
      <c r="FL74" s="61"/>
      <c r="FM74" s="61"/>
      <c r="FN74" s="61"/>
      <c r="FO74" s="61"/>
      <c r="FP74" s="61"/>
      <c r="FQ74" s="61"/>
      <c r="FR74" s="61"/>
      <c r="FS74" s="61"/>
      <c r="FT74" s="61"/>
      <c r="FU74" s="61"/>
      <c r="FV74" s="61"/>
      <c r="FW74" s="61"/>
      <c r="FX74" s="61"/>
      <c r="FY74" s="61"/>
      <c r="FZ74" s="61"/>
      <c r="GA74" s="61"/>
      <c r="GB74" s="61"/>
      <c r="GC74" s="61"/>
      <c r="GD74" s="61"/>
      <c r="GE74" s="61"/>
      <c r="GF74" s="61"/>
      <c r="GG74" s="61"/>
      <c r="GH74" s="61"/>
      <c r="GI74" s="61"/>
      <c r="GJ74" s="61"/>
      <c r="GK74" s="61"/>
      <c r="GL74" s="61"/>
      <c r="GM74" s="61"/>
      <c r="GN74" s="61"/>
      <c r="GO74" s="61"/>
      <c r="GP74" s="61"/>
      <c r="GQ74" s="61"/>
      <c r="GR74" s="61"/>
      <c r="GS74" s="61"/>
      <c r="GT74" s="61"/>
      <c r="GU74" s="61"/>
      <c r="GV74" s="61"/>
      <c r="GW74" s="61"/>
      <c r="GX74" s="61"/>
      <c r="GY74" s="61"/>
      <c r="GZ74" s="61"/>
      <c r="HA74" s="61"/>
      <c r="HB74" s="61"/>
      <c r="HC74" s="61"/>
      <c r="HD74" s="61"/>
      <c r="HE74" s="61"/>
      <c r="HF74" s="61"/>
      <c r="HG74" s="61"/>
      <c r="HH74" s="61"/>
      <c r="HI74" s="61"/>
      <c r="HJ74" s="61"/>
      <c r="HK74" s="61"/>
      <c r="HL74" s="61"/>
      <c r="HM74" s="61"/>
      <c r="HN74" s="61"/>
      <c r="HO74" s="61"/>
      <c r="HP74" s="61"/>
      <c r="HQ74" s="61"/>
      <c r="HR74" s="61"/>
      <c r="HS74" s="61"/>
      <c r="HT74" s="61"/>
      <c r="HU74" s="61"/>
      <c r="HV74" s="61"/>
      <c r="HW74" s="61"/>
      <c r="HX74" s="61"/>
      <c r="HY74" s="61"/>
      <c r="HZ74" s="61"/>
      <c r="IA74" s="61"/>
      <c r="IB74" s="61"/>
      <c r="IC74" s="61"/>
      <c r="ID74" s="61"/>
      <c r="IE74" s="61"/>
      <c r="IF74" s="61"/>
      <c r="IG74" s="61"/>
      <c r="IH74" s="61"/>
      <c r="II74" s="61"/>
      <c r="IJ74" s="61"/>
      <c r="IK74" s="61"/>
      <c r="IL74" s="61"/>
      <c r="IM74" s="61"/>
      <c r="IN74" s="61"/>
      <c r="IO74" s="61"/>
      <c r="IP74" s="61"/>
      <c r="IQ74" s="61"/>
      <c r="IR74" s="61"/>
      <c r="IS74" s="61"/>
      <c r="IT74" s="61"/>
      <c r="IU74" s="61"/>
      <c r="IV74" s="61"/>
    </row>
    <row r="75" spans="1:256" s="62" customFormat="1" ht="18.75" x14ac:dyDescent="0.25">
      <c r="A75" s="59"/>
      <c r="B75" s="60" t="s">
        <v>52</v>
      </c>
      <c r="C75" s="59" t="s">
        <v>127</v>
      </c>
      <c r="D75" s="67">
        <v>2.8999999999999998E-3</v>
      </c>
      <c r="E75" s="59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1"/>
      <c r="AR75" s="61"/>
      <c r="AS75" s="61"/>
      <c r="AT75" s="61"/>
      <c r="AU75" s="61"/>
      <c r="AV75" s="61"/>
      <c r="AW75" s="61"/>
      <c r="AX75" s="61"/>
      <c r="AY75" s="61"/>
      <c r="AZ75" s="61"/>
      <c r="BA75" s="61"/>
      <c r="BB75" s="61"/>
      <c r="BC75" s="61"/>
      <c r="BD75" s="61"/>
      <c r="BE75" s="61"/>
      <c r="BF75" s="61"/>
      <c r="BG75" s="61"/>
      <c r="BH75" s="61"/>
      <c r="BI75" s="61"/>
      <c r="BJ75" s="61"/>
      <c r="BK75" s="61"/>
      <c r="BL75" s="61"/>
      <c r="BM75" s="61"/>
      <c r="BN75" s="61"/>
      <c r="BO75" s="61"/>
      <c r="BP75" s="61"/>
      <c r="BQ75" s="61"/>
      <c r="BR75" s="61"/>
      <c r="BS75" s="61"/>
      <c r="BT75" s="61"/>
      <c r="BU75" s="61"/>
      <c r="BV75" s="61"/>
      <c r="BW75" s="61"/>
      <c r="BX75" s="61"/>
      <c r="BY75" s="61"/>
      <c r="BZ75" s="61"/>
      <c r="CA75" s="61"/>
      <c r="CB75" s="61"/>
      <c r="CC75" s="61"/>
      <c r="CD75" s="61"/>
      <c r="CE75" s="61"/>
      <c r="CF75" s="61"/>
      <c r="CG75" s="61"/>
      <c r="CH75" s="61"/>
      <c r="CI75" s="61"/>
      <c r="CJ75" s="61"/>
      <c r="CK75" s="61"/>
      <c r="CL75" s="61"/>
      <c r="CM75" s="61"/>
      <c r="CN75" s="61"/>
      <c r="CO75" s="61"/>
      <c r="CP75" s="61"/>
      <c r="CQ75" s="61"/>
      <c r="CR75" s="61"/>
      <c r="CS75" s="61"/>
      <c r="CT75" s="61"/>
      <c r="CU75" s="61"/>
      <c r="CV75" s="61"/>
      <c r="CW75" s="61"/>
      <c r="CX75" s="61"/>
      <c r="CY75" s="61"/>
      <c r="CZ75" s="61"/>
      <c r="DA75" s="61"/>
      <c r="DB75" s="61"/>
      <c r="DC75" s="61"/>
      <c r="DD75" s="61"/>
      <c r="DE75" s="61"/>
      <c r="DF75" s="61"/>
      <c r="DG75" s="61"/>
      <c r="DH75" s="61"/>
      <c r="DI75" s="61"/>
      <c r="DJ75" s="61"/>
      <c r="DK75" s="61"/>
      <c r="DL75" s="61"/>
      <c r="DM75" s="61"/>
      <c r="DN75" s="61"/>
      <c r="DO75" s="61"/>
      <c r="DP75" s="61"/>
      <c r="DQ75" s="61"/>
      <c r="DR75" s="61"/>
      <c r="DS75" s="61"/>
      <c r="DT75" s="61"/>
      <c r="DU75" s="61"/>
      <c r="DV75" s="61"/>
      <c r="DW75" s="61"/>
      <c r="DX75" s="61"/>
      <c r="DY75" s="61"/>
      <c r="DZ75" s="61"/>
      <c r="EA75" s="61"/>
      <c r="EB75" s="61"/>
      <c r="EC75" s="61"/>
      <c r="ED75" s="61"/>
      <c r="EE75" s="61"/>
      <c r="EF75" s="61"/>
      <c r="EG75" s="61"/>
      <c r="EH75" s="61"/>
      <c r="EI75" s="61"/>
      <c r="EJ75" s="61"/>
      <c r="EK75" s="61"/>
      <c r="EL75" s="61"/>
      <c r="EM75" s="61"/>
      <c r="EN75" s="61"/>
      <c r="EO75" s="61"/>
      <c r="EP75" s="61"/>
      <c r="EQ75" s="61"/>
      <c r="ER75" s="61"/>
      <c r="ES75" s="61"/>
      <c r="ET75" s="61"/>
      <c r="EU75" s="61"/>
      <c r="EV75" s="61"/>
      <c r="EW75" s="61"/>
      <c r="EX75" s="61"/>
      <c r="EY75" s="61"/>
      <c r="EZ75" s="61"/>
      <c r="FA75" s="61"/>
      <c r="FB75" s="61"/>
      <c r="FC75" s="61"/>
      <c r="FD75" s="61"/>
      <c r="FE75" s="61"/>
      <c r="FF75" s="61"/>
      <c r="FG75" s="61"/>
      <c r="FH75" s="61"/>
      <c r="FI75" s="61"/>
      <c r="FJ75" s="61"/>
      <c r="FK75" s="61"/>
      <c r="FL75" s="61"/>
      <c r="FM75" s="61"/>
      <c r="FN75" s="61"/>
      <c r="FO75" s="61"/>
      <c r="FP75" s="61"/>
      <c r="FQ75" s="61"/>
      <c r="FR75" s="61"/>
      <c r="FS75" s="61"/>
      <c r="FT75" s="61"/>
      <c r="FU75" s="61"/>
      <c r="FV75" s="61"/>
      <c r="FW75" s="61"/>
      <c r="FX75" s="61"/>
      <c r="FY75" s="61"/>
      <c r="FZ75" s="61"/>
      <c r="GA75" s="61"/>
      <c r="GB75" s="61"/>
      <c r="GC75" s="61"/>
      <c r="GD75" s="61"/>
      <c r="GE75" s="61"/>
      <c r="GF75" s="61"/>
      <c r="GG75" s="61"/>
      <c r="GH75" s="61"/>
      <c r="GI75" s="61"/>
      <c r="GJ75" s="61"/>
      <c r="GK75" s="61"/>
      <c r="GL75" s="61"/>
      <c r="GM75" s="61"/>
      <c r="GN75" s="61"/>
      <c r="GO75" s="61"/>
      <c r="GP75" s="61"/>
      <c r="GQ75" s="61"/>
      <c r="GR75" s="61"/>
      <c r="GS75" s="61"/>
      <c r="GT75" s="61"/>
      <c r="GU75" s="61"/>
      <c r="GV75" s="61"/>
      <c r="GW75" s="61"/>
      <c r="GX75" s="61"/>
      <c r="GY75" s="61"/>
      <c r="GZ75" s="61"/>
      <c r="HA75" s="61"/>
      <c r="HB75" s="61"/>
      <c r="HC75" s="61"/>
      <c r="HD75" s="61"/>
      <c r="HE75" s="61"/>
      <c r="HF75" s="61"/>
      <c r="HG75" s="61"/>
      <c r="HH75" s="61"/>
      <c r="HI75" s="61"/>
      <c r="HJ75" s="61"/>
      <c r="HK75" s="61"/>
      <c r="HL75" s="61"/>
      <c r="HM75" s="61"/>
      <c r="HN75" s="61"/>
      <c r="HO75" s="61"/>
      <c r="HP75" s="61"/>
      <c r="HQ75" s="61"/>
      <c r="HR75" s="61"/>
      <c r="HS75" s="61"/>
      <c r="HT75" s="61"/>
      <c r="HU75" s="61"/>
      <c r="HV75" s="61"/>
      <c r="HW75" s="61"/>
      <c r="HX75" s="61"/>
      <c r="HY75" s="61"/>
      <c r="HZ75" s="61"/>
      <c r="IA75" s="61"/>
      <c r="IB75" s="61"/>
      <c r="IC75" s="61"/>
      <c r="ID75" s="61"/>
      <c r="IE75" s="61"/>
      <c r="IF75" s="61"/>
      <c r="IG75" s="61"/>
      <c r="IH75" s="61"/>
      <c r="II75" s="61"/>
      <c r="IJ75" s="61"/>
      <c r="IK75" s="61"/>
      <c r="IL75" s="61"/>
      <c r="IM75" s="61"/>
      <c r="IN75" s="61"/>
      <c r="IO75" s="61"/>
      <c r="IP75" s="61"/>
      <c r="IQ75" s="61"/>
      <c r="IR75" s="61"/>
      <c r="IS75" s="61"/>
      <c r="IT75" s="61"/>
      <c r="IU75" s="61"/>
      <c r="IV75" s="61"/>
    </row>
    <row r="76" spans="1:256" s="62" customFormat="1" ht="18.75" x14ac:dyDescent="0.25">
      <c r="A76" s="59"/>
      <c r="B76" s="60" t="s">
        <v>53</v>
      </c>
      <c r="C76" s="59" t="s">
        <v>127</v>
      </c>
      <c r="D76" s="66">
        <v>4.0000000000000001E-3</v>
      </c>
      <c r="E76" s="59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  <c r="AN76" s="61"/>
      <c r="AO76" s="61"/>
      <c r="AP76" s="61"/>
      <c r="AQ76" s="61"/>
      <c r="AR76" s="61"/>
      <c r="AS76" s="61"/>
      <c r="AT76" s="61"/>
      <c r="AU76" s="61"/>
      <c r="AV76" s="61"/>
      <c r="AW76" s="61"/>
      <c r="AX76" s="61"/>
      <c r="AY76" s="61"/>
      <c r="AZ76" s="61"/>
      <c r="BA76" s="61"/>
      <c r="BB76" s="61"/>
      <c r="BC76" s="61"/>
      <c r="BD76" s="61"/>
      <c r="BE76" s="61"/>
      <c r="BF76" s="61"/>
      <c r="BG76" s="61"/>
      <c r="BH76" s="61"/>
      <c r="BI76" s="61"/>
      <c r="BJ76" s="61"/>
      <c r="BK76" s="61"/>
      <c r="BL76" s="61"/>
      <c r="BM76" s="61"/>
      <c r="BN76" s="61"/>
      <c r="BO76" s="61"/>
      <c r="BP76" s="61"/>
      <c r="BQ76" s="61"/>
      <c r="BR76" s="61"/>
      <c r="BS76" s="61"/>
      <c r="BT76" s="61"/>
      <c r="BU76" s="61"/>
      <c r="BV76" s="61"/>
      <c r="BW76" s="61"/>
      <c r="BX76" s="61"/>
      <c r="BY76" s="61"/>
      <c r="BZ76" s="61"/>
      <c r="CA76" s="61"/>
      <c r="CB76" s="61"/>
      <c r="CC76" s="61"/>
      <c r="CD76" s="61"/>
      <c r="CE76" s="61"/>
      <c r="CF76" s="61"/>
      <c r="CG76" s="61"/>
      <c r="CH76" s="61"/>
      <c r="CI76" s="61"/>
      <c r="CJ76" s="61"/>
      <c r="CK76" s="61"/>
      <c r="CL76" s="61"/>
      <c r="CM76" s="61"/>
      <c r="CN76" s="61"/>
      <c r="CO76" s="61"/>
      <c r="CP76" s="61"/>
      <c r="CQ76" s="61"/>
      <c r="CR76" s="61"/>
      <c r="CS76" s="61"/>
      <c r="CT76" s="61"/>
      <c r="CU76" s="61"/>
      <c r="CV76" s="61"/>
      <c r="CW76" s="61"/>
      <c r="CX76" s="61"/>
      <c r="CY76" s="61"/>
      <c r="CZ76" s="61"/>
      <c r="DA76" s="61"/>
      <c r="DB76" s="61"/>
      <c r="DC76" s="61"/>
      <c r="DD76" s="61"/>
      <c r="DE76" s="61"/>
      <c r="DF76" s="61"/>
      <c r="DG76" s="61"/>
      <c r="DH76" s="61"/>
      <c r="DI76" s="61"/>
      <c r="DJ76" s="61"/>
      <c r="DK76" s="61"/>
      <c r="DL76" s="61"/>
      <c r="DM76" s="61"/>
      <c r="DN76" s="61"/>
      <c r="DO76" s="61"/>
      <c r="DP76" s="61"/>
      <c r="DQ76" s="61"/>
      <c r="DR76" s="61"/>
      <c r="DS76" s="61"/>
      <c r="DT76" s="61"/>
      <c r="DU76" s="61"/>
      <c r="DV76" s="61"/>
      <c r="DW76" s="61"/>
      <c r="DX76" s="61"/>
      <c r="DY76" s="61"/>
      <c r="DZ76" s="61"/>
      <c r="EA76" s="61"/>
      <c r="EB76" s="61"/>
      <c r="EC76" s="61"/>
      <c r="ED76" s="61"/>
      <c r="EE76" s="61"/>
      <c r="EF76" s="61"/>
      <c r="EG76" s="61"/>
      <c r="EH76" s="61"/>
      <c r="EI76" s="61"/>
      <c r="EJ76" s="61"/>
      <c r="EK76" s="61"/>
      <c r="EL76" s="61"/>
      <c r="EM76" s="61"/>
      <c r="EN76" s="61"/>
      <c r="EO76" s="61"/>
      <c r="EP76" s="61"/>
      <c r="EQ76" s="61"/>
      <c r="ER76" s="61"/>
      <c r="ES76" s="61"/>
      <c r="ET76" s="61"/>
      <c r="EU76" s="61"/>
      <c r="EV76" s="61"/>
      <c r="EW76" s="61"/>
      <c r="EX76" s="61"/>
      <c r="EY76" s="61"/>
      <c r="EZ76" s="61"/>
      <c r="FA76" s="61"/>
      <c r="FB76" s="61"/>
      <c r="FC76" s="61"/>
      <c r="FD76" s="61"/>
      <c r="FE76" s="61"/>
      <c r="FF76" s="61"/>
      <c r="FG76" s="61"/>
      <c r="FH76" s="61"/>
      <c r="FI76" s="61"/>
      <c r="FJ76" s="61"/>
      <c r="FK76" s="61"/>
      <c r="FL76" s="61"/>
      <c r="FM76" s="61"/>
      <c r="FN76" s="61"/>
      <c r="FO76" s="61"/>
      <c r="FP76" s="61"/>
      <c r="FQ76" s="61"/>
      <c r="FR76" s="61"/>
      <c r="FS76" s="61"/>
      <c r="FT76" s="61"/>
      <c r="FU76" s="61"/>
      <c r="FV76" s="61"/>
      <c r="FW76" s="61"/>
      <c r="FX76" s="61"/>
      <c r="FY76" s="61"/>
      <c r="FZ76" s="61"/>
      <c r="GA76" s="61"/>
      <c r="GB76" s="61"/>
      <c r="GC76" s="61"/>
      <c r="GD76" s="61"/>
      <c r="GE76" s="61"/>
      <c r="GF76" s="61"/>
      <c r="GG76" s="61"/>
      <c r="GH76" s="61"/>
      <c r="GI76" s="61"/>
      <c r="GJ76" s="61"/>
      <c r="GK76" s="61"/>
      <c r="GL76" s="61"/>
      <c r="GM76" s="61"/>
      <c r="GN76" s="61"/>
      <c r="GO76" s="61"/>
      <c r="GP76" s="61"/>
      <c r="GQ76" s="61"/>
      <c r="GR76" s="61"/>
      <c r="GS76" s="61"/>
      <c r="GT76" s="61"/>
      <c r="GU76" s="61"/>
      <c r="GV76" s="61"/>
      <c r="GW76" s="61"/>
      <c r="GX76" s="61"/>
      <c r="GY76" s="61"/>
      <c r="GZ76" s="61"/>
      <c r="HA76" s="61"/>
      <c r="HB76" s="61"/>
      <c r="HC76" s="61"/>
      <c r="HD76" s="61"/>
      <c r="HE76" s="61"/>
      <c r="HF76" s="61"/>
      <c r="HG76" s="61"/>
      <c r="HH76" s="61"/>
      <c r="HI76" s="61"/>
      <c r="HJ76" s="61"/>
      <c r="HK76" s="61"/>
      <c r="HL76" s="61"/>
      <c r="HM76" s="61"/>
      <c r="HN76" s="61"/>
      <c r="HO76" s="61"/>
      <c r="HP76" s="61"/>
      <c r="HQ76" s="61"/>
      <c r="HR76" s="61"/>
      <c r="HS76" s="61"/>
      <c r="HT76" s="61"/>
      <c r="HU76" s="61"/>
      <c r="HV76" s="61"/>
      <c r="HW76" s="61"/>
      <c r="HX76" s="61"/>
      <c r="HY76" s="61"/>
      <c r="HZ76" s="61"/>
      <c r="IA76" s="61"/>
      <c r="IB76" s="61"/>
      <c r="IC76" s="61"/>
      <c r="ID76" s="61"/>
      <c r="IE76" s="61"/>
      <c r="IF76" s="61"/>
      <c r="IG76" s="61"/>
      <c r="IH76" s="61"/>
      <c r="II76" s="61"/>
      <c r="IJ76" s="61"/>
      <c r="IK76" s="61"/>
      <c r="IL76" s="61"/>
      <c r="IM76" s="61"/>
      <c r="IN76" s="61"/>
      <c r="IO76" s="61"/>
      <c r="IP76" s="61"/>
      <c r="IQ76" s="61"/>
      <c r="IR76" s="61"/>
      <c r="IS76" s="61"/>
      <c r="IT76" s="61"/>
      <c r="IU76" s="61"/>
      <c r="IV76" s="61"/>
    </row>
    <row r="77" spans="1:256" ht="21.75" customHeight="1" x14ac:dyDescent="0.25">
      <c r="A77" s="29" t="s">
        <v>79</v>
      </c>
      <c r="B77" s="33" t="s">
        <v>39</v>
      </c>
      <c r="C77" s="29"/>
      <c r="D77" s="29"/>
      <c r="E77" s="29"/>
    </row>
    <row r="78" spans="1:256" ht="21.75" customHeight="1" x14ac:dyDescent="0.25">
      <c r="A78" s="34" t="s">
        <v>80</v>
      </c>
      <c r="B78" s="32" t="s">
        <v>135</v>
      </c>
      <c r="C78" s="31" t="s">
        <v>15</v>
      </c>
      <c r="D78" s="31" t="s">
        <v>41</v>
      </c>
      <c r="E78" s="34"/>
    </row>
    <row r="79" spans="1:256" ht="21.75" customHeight="1" x14ac:dyDescent="0.25">
      <c r="A79" s="34" t="s">
        <v>81</v>
      </c>
      <c r="B79" s="32" t="s">
        <v>40</v>
      </c>
      <c r="C79" s="31" t="s">
        <v>15</v>
      </c>
      <c r="D79" s="36">
        <f>3.35*1.02</f>
        <v>3.4170000000000003</v>
      </c>
      <c r="E79" s="34"/>
    </row>
    <row r="80" spans="1:256" ht="21.75" customHeight="1" x14ac:dyDescent="0.25">
      <c r="A80" s="29" t="s">
        <v>82</v>
      </c>
      <c r="B80" s="33" t="s">
        <v>146</v>
      </c>
      <c r="C80" s="29"/>
      <c r="D80" s="29"/>
      <c r="E80" s="29"/>
    </row>
    <row r="81" spans="1:5" ht="21.75" customHeight="1" x14ac:dyDescent="0.25">
      <c r="A81" s="34" t="s">
        <v>83</v>
      </c>
      <c r="B81" s="32" t="s">
        <v>42</v>
      </c>
      <c r="C81" s="31" t="s">
        <v>15</v>
      </c>
      <c r="D81" s="31" t="s">
        <v>144</v>
      </c>
      <c r="E81" s="34"/>
    </row>
    <row r="82" spans="1:5" ht="21.75" customHeight="1" x14ac:dyDescent="0.25">
      <c r="A82" s="34"/>
      <c r="B82" s="32" t="s">
        <v>31</v>
      </c>
      <c r="C82" s="31" t="s">
        <v>15</v>
      </c>
      <c r="D82" s="36">
        <f>3.93*1.02</f>
        <v>4.0086000000000004</v>
      </c>
      <c r="E82" s="34"/>
    </row>
    <row r="83" spans="1:5" ht="21.75" customHeight="1" x14ac:dyDescent="0.25">
      <c r="A83" s="34"/>
      <c r="B83" s="32" t="s">
        <v>148</v>
      </c>
      <c r="C83" s="31" t="s">
        <v>127</v>
      </c>
      <c r="D83" s="68">
        <f>90.93*1.015/1000</f>
        <v>9.229395E-2</v>
      </c>
      <c r="E83" s="34"/>
    </row>
    <row r="84" spans="1:5" ht="21.75" customHeight="1" x14ac:dyDescent="0.25">
      <c r="A84" s="34"/>
      <c r="B84" s="32" t="s">
        <v>149</v>
      </c>
      <c r="C84" s="31" t="s">
        <v>127</v>
      </c>
      <c r="D84" s="68">
        <f>66.12*1.015/1000</f>
        <v>6.7111799999999999E-2</v>
      </c>
      <c r="E84" s="34"/>
    </row>
    <row r="85" spans="1:5" ht="21.75" customHeight="1" x14ac:dyDescent="0.25">
      <c r="A85" s="29" t="s">
        <v>84</v>
      </c>
      <c r="B85" s="33" t="s">
        <v>145</v>
      </c>
      <c r="C85" s="29"/>
      <c r="D85" s="29"/>
      <c r="E85" s="29"/>
    </row>
    <row r="86" spans="1:5" ht="21.75" customHeight="1" x14ac:dyDescent="0.25">
      <c r="A86" s="34" t="s">
        <v>85</v>
      </c>
      <c r="B86" s="32" t="s">
        <v>42</v>
      </c>
      <c r="C86" s="31" t="s">
        <v>15</v>
      </c>
      <c r="D86" s="31" t="s">
        <v>43</v>
      </c>
      <c r="E86" s="34"/>
    </row>
    <row r="87" spans="1:5" ht="21.75" customHeight="1" x14ac:dyDescent="0.25">
      <c r="A87" s="34"/>
      <c r="B87" s="32" t="s">
        <v>31</v>
      </c>
      <c r="C87" s="31" t="s">
        <v>15</v>
      </c>
      <c r="D87" s="36">
        <f>D86*1.02</f>
        <v>1.2342</v>
      </c>
      <c r="E87" s="34"/>
    </row>
    <row r="88" spans="1:5" ht="21.75" customHeight="1" x14ac:dyDescent="0.25">
      <c r="A88" s="34"/>
      <c r="B88" s="32" t="s">
        <v>147</v>
      </c>
      <c r="C88" s="31" t="s">
        <v>127</v>
      </c>
      <c r="D88" s="68">
        <f>24.43*1.015/1000</f>
        <v>2.4796449999999998E-2</v>
      </c>
      <c r="E88" s="34"/>
    </row>
    <row r="89" spans="1:5" ht="21.75" customHeight="1" x14ac:dyDescent="0.25">
      <c r="A89" s="34"/>
      <c r="B89" s="32" t="s">
        <v>148</v>
      </c>
      <c r="C89" s="31" t="s">
        <v>127</v>
      </c>
      <c r="D89" s="68">
        <f>32.13*1.015/1000</f>
        <v>3.2611950000000001E-2</v>
      </c>
      <c r="E89" s="34"/>
    </row>
    <row r="90" spans="1:5" ht="21.75" customHeight="1" x14ac:dyDescent="0.25">
      <c r="A90" s="34"/>
      <c r="B90" s="32" t="s">
        <v>149</v>
      </c>
      <c r="C90" s="31" t="s">
        <v>127</v>
      </c>
      <c r="D90" s="68">
        <f>20.83*1.015/1000</f>
        <v>2.1142449999999997E-2</v>
      </c>
      <c r="E90" s="34"/>
    </row>
    <row r="91" spans="1:5" ht="21.75" customHeight="1" x14ac:dyDescent="0.25">
      <c r="A91" s="29" t="s">
        <v>86</v>
      </c>
      <c r="B91" s="33" t="s">
        <v>157</v>
      </c>
      <c r="C91" s="29"/>
      <c r="D91" s="29"/>
      <c r="E91" s="29"/>
    </row>
    <row r="92" spans="1:5" ht="21.75" customHeight="1" x14ac:dyDescent="0.25">
      <c r="A92" s="34" t="s">
        <v>87</v>
      </c>
      <c r="B92" s="32" t="s">
        <v>42</v>
      </c>
      <c r="C92" s="31" t="s">
        <v>15</v>
      </c>
      <c r="D92" s="31" t="s">
        <v>43</v>
      </c>
      <c r="E92" s="34"/>
    </row>
    <row r="93" spans="1:5" ht="21.75" customHeight="1" x14ac:dyDescent="0.25">
      <c r="A93" s="34"/>
      <c r="B93" s="32" t="s">
        <v>31</v>
      </c>
      <c r="C93" s="31" t="s">
        <v>15</v>
      </c>
      <c r="D93" s="36">
        <f>D92*1.02</f>
        <v>1.2342</v>
      </c>
      <c r="E93" s="34"/>
    </row>
    <row r="94" spans="1:5" ht="21.75" customHeight="1" x14ac:dyDescent="0.25">
      <c r="A94" s="34"/>
      <c r="B94" s="32" t="s">
        <v>152</v>
      </c>
      <c r="C94" s="31" t="s">
        <v>127</v>
      </c>
      <c r="D94" s="68">
        <f>18.46*1.015/1000</f>
        <v>1.8736899999999997E-2</v>
      </c>
      <c r="E94" s="34"/>
    </row>
    <row r="95" spans="1:5" ht="21.75" customHeight="1" x14ac:dyDescent="0.25">
      <c r="A95" s="34"/>
      <c r="B95" s="32" t="s">
        <v>148</v>
      </c>
      <c r="C95" s="31" t="s">
        <v>127</v>
      </c>
      <c r="D95" s="68">
        <f>41.44*1.015/1000</f>
        <v>4.2061599999999991E-2</v>
      </c>
      <c r="E95" s="34"/>
    </row>
    <row r="96" spans="1:5" ht="21.75" customHeight="1" x14ac:dyDescent="0.25">
      <c r="A96" s="34"/>
      <c r="B96" s="32" t="s">
        <v>149</v>
      </c>
      <c r="C96" s="31" t="s">
        <v>127</v>
      </c>
      <c r="D96" s="68">
        <f>21.55*1.015/1000</f>
        <v>2.187325E-2</v>
      </c>
      <c r="E96" s="34"/>
    </row>
    <row r="97" spans="1:5" ht="21.75" customHeight="1" x14ac:dyDescent="0.25">
      <c r="A97" s="29" t="s">
        <v>88</v>
      </c>
      <c r="B97" s="33" t="s">
        <v>156</v>
      </c>
      <c r="C97" s="29"/>
      <c r="D97" s="29"/>
      <c r="E97" s="29"/>
    </row>
    <row r="98" spans="1:5" ht="21.75" customHeight="1" x14ac:dyDescent="0.25">
      <c r="A98" s="34" t="s">
        <v>89</v>
      </c>
      <c r="B98" s="32" t="s">
        <v>42</v>
      </c>
      <c r="C98" s="31" t="s">
        <v>15</v>
      </c>
      <c r="D98" s="31" t="s">
        <v>153</v>
      </c>
      <c r="E98" s="34"/>
    </row>
    <row r="99" spans="1:5" ht="21.75" customHeight="1" x14ac:dyDescent="0.25">
      <c r="A99" s="34"/>
      <c r="B99" s="32" t="s">
        <v>31</v>
      </c>
      <c r="C99" s="31" t="s">
        <v>15</v>
      </c>
      <c r="D99" s="36">
        <f>D98*1.02</f>
        <v>1.8564000000000001</v>
      </c>
      <c r="E99" s="34"/>
    </row>
    <row r="100" spans="1:5" ht="21.75" customHeight="1" x14ac:dyDescent="0.25">
      <c r="A100" s="34"/>
      <c r="B100" s="32" t="s">
        <v>148</v>
      </c>
      <c r="C100" s="31" t="s">
        <v>127</v>
      </c>
      <c r="D100" s="68">
        <f>41.98*1.015/1000</f>
        <v>4.2609699999999986E-2</v>
      </c>
      <c r="E100" s="34"/>
    </row>
    <row r="101" spans="1:5" ht="21.75" customHeight="1" x14ac:dyDescent="0.25">
      <c r="A101" s="34"/>
      <c r="B101" s="32" t="s">
        <v>149</v>
      </c>
      <c r="C101" s="31" t="s">
        <v>127</v>
      </c>
      <c r="D101" s="68">
        <f>32.52*1.015/1000</f>
        <v>3.3007800000000004E-2</v>
      </c>
      <c r="E101" s="34"/>
    </row>
    <row r="102" spans="1:5" ht="21.75" customHeight="1" x14ac:dyDescent="0.25">
      <c r="A102" s="29" t="s">
        <v>90</v>
      </c>
      <c r="B102" s="33" t="s">
        <v>155</v>
      </c>
      <c r="C102" s="29"/>
      <c r="D102" s="29"/>
      <c r="E102" s="29"/>
    </row>
    <row r="103" spans="1:5" ht="21.75" customHeight="1" x14ac:dyDescent="0.25">
      <c r="A103" s="34" t="s">
        <v>92</v>
      </c>
      <c r="B103" s="32" t="s">
        <v>42</v>
      </c>
      <c r="C103" s="31" t="s">
        <v>15</v>
      </c>
      <c r="D103" s="31" t="s">
        <v>154</v>
      </c>
      <c r="E103" s="34"/>
    </row>
    <row r="104" spans="1:5" ht="21.75" customHeight="1" x14ac:dyDescent="0.25">
      <c r="A104" s="34"/>
      <c r="B104" s="32" t="s">
        <v>31</v>
      </c>
      <c r="C104" s="31" t="s">
        <v>15</v>
      </c>
      <c r="D104" s="36">
        <f>D103*1.02</f>
        <v>2.1420000000000003</v>
      </c>
      <c r="E104" s="34"/>
    </row>
    <row r="105" spans="1:5" ht="21.75" customHeight="1" x14ac:dyDescent="0.25">
      <c r="A105" s="34"/>
      <c r="B105" s="32" t="s">
        <v>148</v>
      </c>
      <c r="C105" s="31" t="s">
        <v>127</v>
      </c>
      <c r="D105" s="68">
        <f>48.36*1.015/1000</f>
        <v>4.9085399999999994E-2</v>
      </c>
      <c r="E105" s="34"/>
    </row>
    <row r="106" spans="1:5" ht="21.75" customHeight="1" x14ac:dyDescent="0.25">
      <c r="A106" s="34"/>
      <c r="B106" s="32" t="s">
        <v>149</v>
      </c>
      <c r="C106" s="31" t="s">
        <v>127</v>
      </c>
      <c r="D106" s="68">
        <f>36.86*1.015/1000</f>
        <v>3.7412899999999992E-2</v>
      </c>
      <c r="E106" s="34"/>
    </row>
    <row r="107" spans="1:5" ht="21.75" customHeight="1" x14ac:dyDescent="0.25">
      <c r="A107" s="29" t="s">
        <v>91</v>
      </c>
      <c r="B107" s="33" t="s">
        <v>158</v>
      </c>
      <c r="C107" s="29"/>
      <c r="D107" s="29"/>
      <c r="E107" s="29"/>
    </row>
    <row r="108" spans="1:5" ht="21.75" customHeight="1" x14ac:dyDescent="0.25">
      <c r="A108" s="34" t="s">
        <v>93</v>
      </c>
      <c r="B108" s="32" t="s">
        <v>42</v>
      </c>
      <c r="C108" s="31" t="s">
        <v>15</v>
      </c>
      <c r="D108" s="31" t="s">
        <v>144</v>
      </c>
      <c r="E108" s="34"/>
    </row>
    <row r="109" spans="1:5" ht="21.75" customHeight="1" x14ac:dyDescent="0.25">
      <c r="A109" s="34"/>
      <c r="B109" s="32" t="s">
        <v>31</v>
      </c>
      <c r="C109" s="31" t="s">
        <v>15</v>
      </c>
      <c r="D109" s="36">
        <f>D108*1.02</f>
        <v>4.0086000000000004</v>
      </c>
      <c r="E109" s="34"/>
    </row>
    <row r="110" spans="1:5" ht="21.75" customHeight="1" x14ac:dyDescent="0.25">
      <c r="A110" s="34"/>
      <c r="B110" s="32" t="s">
        <v>148</v>
      </c>
      <c r="C110" s="31" t="s">
        <v>127</v>
      </c>
      <c r="D110" s="68">
        <f>121.23*1.015/1000</f>
        <v>0.12304844999999999</v>
      </c>
      <c r="E110" s="34"/>
    </row>
    <row r="111" spans="1:5" ht="21.75" customHeight="1" x14ac:dyDescent="0.25">
      <c r="A111" s="34"/>
      <c r="B111" s="32" t="s">
        <v>149</v>
      </c>
      <c r="C111" s="31" t="s">
        <v>127</v>
      </c>
      <c r="D111" s="68">
        <f>66.12*1.015/1000</f>
        <v>6.7111799999999999E-2</v>
      </c>
      <c r="E111" s="34"/>
    </row>
    <row r="112" spans="1:5" ht="21.75" customHeight="1" x14ac:dyDescent="0.25">
      <c r="A112" s="29" t="s">
        <v>94</v>
      </c>
      <c r="B112" s="33" t="s">
        <v>161</v>
      </c>
      <c r="C112" s="29"/>
      <c r="D112" s="29"/>
      <c r="E112" s="29"/>
    </row>
    <row r="113" spans="1:256" ht="21.75" customHeight="1" x14ac:dyDescent="0.25">
      <c r="A113" s="34" t="s">
        <v>160</v>
      </c>
      <c r="B113" s="32" t="s">
        <v>135</v>
      </c>
      <c r="C113" s="31" t="s">
        <v>15</v>
      </c>
      <c r="D113" s="31" t="s">
        <v>45</v>
      </c>
      <c r="E113" s="34"/>
    </row>
    <row r="114" spans="1:256" ht="21.75" customHeight="1" x14ac:dyDescent="0.25">
      <c r="A114" s="34"/>
      <c r="B114" s="32" t="s">
        <v>40</v>
      </c>
      <c r="C114" s="31" t="s">
        <v>15</v>
      </c>
      <c r="D114" s="63">
        <f>D113*1.02</f>
        <v>0.2142</v>
      </c>
      <c r="E114" s="34"/>
    </row>
    <row r="115" spans="1:256" s="71" customFormat="1" ht="21.75" customHeight="1" x14ac:dyDescent="0.25">
      <c r="A115" s="34" t="s">
        <v>95</v>
      </c>
      <c r="B115" s="37" t="s">
        <v>159</v>
      </c>
      <c r="C115" s="34" t="s">
        <v>15</v>
      </c>
      <c r="D115" s="34" t="s">
        <v>44</v>
      </c>
      <c r="E115" s="34"/>
      <c r="F115" s="70"/>
      <c r="G115" s="70"/>
      <c r="H115" s="70"/>
      <c r="I115" s="70"/>
      <c r="J115" s="70"/>
      <c r="K115" s="70"/>
      <c r="L115" s="70"/>
      <c r="M115" s="70"/>
      <c r="N115" s="70"/>
      <c r="O115" s="70"/>
      <c r="P115" s="70"/>
      <c r="Q115" s="70"/>
      <c r="R115" s="70"/>
      <c r="S115" s="70"/>
      <c r="T115" s="70"/>
      <c r="U115" s="70"/>
      <c r="V115" s="70"/>
      <c r="W115" s="70"/>
      <c r="X115" s="70"/>
      <c r="Y115" s="70"/>
      <c r="Z115" s="70"/>
      <c r="AA115" s="70"/>
      <c r="AB115" s="70"/>
      <c r="AC115" s="70"/>
      <c r="AD115" s="70"/>
      <c r="AE115" s="70"/>
      <c r="AF115" s="70"/>
      <c r="AG115" s="70"/>
      <c r="AH115" s="70"/>
      <c r="AI115" s="70"/>
      <c r="AJ115" s="70"/>
      <c r="AK115" s="70"/>
      <c r="AL115" s="70"/>
      <c r="AM115" s="70"/>
      <c r="AN115" s="70"/>
      <c r="AO115" s="70"/>
      <c r="AP115" s="70"/>
      <c r="AQ115" s="70"/>
      <c r="AR115" s="70"/>
      <c r="AS115" s="70"/>
      <c r="AT115" s="70"/>
      <c r="AU115" s="70"/>
      <c r="AV115" s="70"/>
      <c r="AW115" s="70"/>
      <c r="AX115" s="70"/>
      <c r="AY115" s="70"/>
      <c r="AZ115" s="70"/>
      <c r="BA115" s="70"/>
      <c r="BB115" s="70"/>
      <c r="BC115" s="70"/>
      <c r="BD115" s="70"/>
      <c r="BE115" s="70"/>
      <c r="BF115" s="70"/>
      <c r="BG115" s="70"/>
      <c r="BH115" s="70"/>
      <c r="BI115" s="70"/>
      <c r="BJ115" s="70"/>
      <c r="BK115" s="70"/>
      <c r="BL115" s="70"/>
      <c r="BM115" s="70"/>
      <c r="BN115" s="70"/>
      <c r="BO115" s="70"/>
      <c r="BP115" s="70"/>
      <c r="BQ115" s="70"/>
      <c r="BR115" s="70"/>
      <c r="BS115" s="70"/>
      <c r="BT115" s="70"/>
      <c r="BU115" s="70"/>
      <c r="BV115" s="70"/>
      <c r="BW115" s="70"/>
      <c r="BX115" s="70"/>
      <c r="BY115" s="70"/>
      <c r="BZ115" s="70"/>
      <c r="CA115" s="70"/>
      <c r="CB115" s="70"/>
      <c r="CC115" s="70"/>
      <c r="CD115" s="70"/>
      <c r="CE115" s="70"/>
      <c r="CF115" s="70"/>
      <c r="CG115" s="70"/>
      <c r="CH115" s="70"/>
      <c r="CI115" s="70"/>
      <c r="CJ115" s="70"/>
      <c r="CK115" s="70"/>
      <c r="CL115" s="70"/>
      <c r="CM115" s="70"/>
      <c r="CN115" s="70"/>
      <c r="CO115" s="70"/>
      <c r="CP115" s="70"/>
      <c r="CQ115" s="70"/>
      <c r="CR115" s="70"/>
      <c r="CS115" s="70"/>
      <c r="CT115" s="70"/>
      <c r="CU115" s="70"/>
      <c r="CV115" s="70"/>
      <c r="CW115" s="70"/>
      <c r="CX115" s="70"/>
      <c r="CY115" s="70"/>
      <c r="CZ115" s="70"/>
      <c r="DA115" s="70"/>
      <c r="DB115" s="70"/>
      <c r="DC115" s="70"/>
      <c r="DD115" s="70"/>
      <c r="DE115" s="70"/>
      <c r="DF115" s="70"/>
      <c r="DG115" s="70"/>
      <c r="DH115" s="70"/>
      <c r="DI115" s="70"/>
      <c r="DJ115" s="70"/>
      <c r="DK115" s="70"/>
      <c r="DL115" s="70"/>
      <c r="DM115" s="70"/>
      <c r="DN115" s="70"/>
      <c r="DO115" s="70"/>
      <c r="DP115" s="70"/>
      <c r="DQ115" s="70"/>
      <c r="DR115" s="70"/>
      <c r="DS115" s="70"/>
      <c r="DT115" s="70"/>
      <c r="DU115" s="70"/>
      <c r="DV115" s="70"/>
      <c r="DW115" s="70"/>
      <c r="DX115" s="70"/>
      <c r="DY115" s="70"/>
      <c r="DZ115" s="70"/>
      <c r="EA115" s="70"/>
      <c r="EB115" s="70"/>
      <c r="EC115" s="70"/>
      <c r="ED115" s="70"/>
      <c r="EE115" s="70"/>
      <c r="EF115" s="70"/>
      <c r="EG115" s="70"/>
      <c r="EH115" s="70"/>
      <c r="EI115" s="70"/>
      <c r="EJ115" s="70"/>
      <c r="EK115" s="70"/>
      <c r="EL115" s="70"/>
      <c r="EM115" s="70"/>
      <c r="EN115" s="70"/>
      <c r="EO115" s="70"/>
      <c r="EP115" s="70"/>
      <c r="EQ115" s="70"/>
      <c r="ER115" s="70"/>
      <c r="ES115" s="70"/>
      <c r="ET115" s="70"/>
      <c r="EU115" s="70"/>
      <c r="EV115" s="70"/>
      <c r="EW115" s="70"/>
      <c r="EX115" s="70"/>
      <c r="EY115" s="70"/>
      <c r="EZ115" s="70"/>
      <c r="FA115" s="70"/>
      <c r="FB115" s="70"/>
      <c r="FC115" s="70"/>
      <c r="FD115" s="70"/>
      <c r="FE115" s="70"/>
      <c r="FF115" s="70"/>
      <c r="FG115" s="70"/>
      <c r="FH115" s="70"/>
      <c r="FI115" s="70"/>
      <c r="FJ115" s="70"/>
      <c r="FK115" s="70"/>
      <c r="FL115" s="70"/>
      <c r="FM115" s="70"/>
      <c r="FN115" s="70"/>
      <c r="FO115" s="70"/>
      <c r="FP115" s="70"/>
      <c r="FQ115" s="70"/>
      <c r="FR115" s="70"/>
      <c r="FS115" s="70"/>
      <c r="FT115" s="70"/>
      <c r="FU115" s="70"/>
      <c r="FV115" s="70"/>
      <c r="FW115" s="70"/>
      <c r="FX115" s="70"/>
      <c r="FY115" s="70"/>
      <c r="FZ115" s="70"/>
      <c r="GA115" s="70"/>
      <c r="GB115" s="70"/>
      <c r="GC115" s="70"/>
      <c r="GD115" s="70"/>
      <c r="GE115" s="70"/>
      <c r="GF115" s="70"/>
      <c r="GG115" s="70"/>
      <c r="GH115" s="70"/>
      <c r="GI115" s="70"/>
      <c r="GJ115" s="70"/>
      <c r="GK115" s="70"/>
      <c r="GL115" s="70"/>
      <c r="GM115" s="70"/>
      <c r="GN115" s="70"/>
      <c r="GO115" s="70"/>
      <c r="GP115" s="70"/>
      <c r="GQ115" s="70"/>
      <c r="GR115" s="70"/>
      <c r="GS115" s="70"/>
      <c r="GT115" s="70"/>
      <c r="GU115" s="70"/>
      <c r="GV115" s="70"/>
      <c r="GW115" s="70"/>
      <c r="GX115" s="70"/>
      <c r="GY115" s="70"/>
      <c r="GZ115" s="70"/>
      <c r="HA115" s="70"/>
      <c r="HB115" s="70"/>
      <c r="HC115" s="70"/>
      <c r="HD115" s="70"/>
      <c r="HE115" s="70"/>
      <c r="HF115" s="70"/>
      <c r="HG115" s="70"/>
      <c r="HH115" s="70"/>
      <c r="HI115" s="70"/>
      <c r="HJ115" s="70"/>
      <c r="HK115" s="70"/>
      <c r="HL115" s="70"/>
      <c r="HM115" s="70"/>
      <c r="HN115" s="70"/>
      <c r="HO115" s="70"/>
      <c r="HP115" s="70"/>
      <c r="HQ115" s="70"/>
      <c r="HR115" s="70"/>
      <c r="HS115" s="70"/>
      <c r="HT115" s="70"/>
      <c r="HU115" s="70"/>
      <c r="HV115" s="70"/>
      <c r="HW115" s="70"/>
      <c r="HX115" s="70"/>
      <c r="HY115" s="70"/>
      <c r="HZ115" s="70"/>
      <c r="IA115" s="70"/>
      <c r="IB115" s="70"/>
      <c r="IC115" s="70"/>
      <c r="ID115" s="70"/>
      <c r="IE115" s="70"/>
      <c r="IF115" s="70"/>
      <c r="IG115" s="70"/>
      <c r="IH115" s="70"/>
      <c r="II115" s="70"/>
      <c r="IJ115" s="70"/>
      <c r="IK115" s="70"/>
      <c r="IL115" s="70"/>
      <c r="IM115" s="70"/>
      <c r="IN115" s="70"/>
      <c r="IO115" s="70"/>
      <c r="IP115" s="70"/>
      <c r="IQ115" s="70"/>
      <c r="IR115" s="70"/>
      <c r="IS115" s="70"/>
      <c r="IT115" s="70"/>
      <c r="IU115" s="70"/>
      <c r="IV115" s="70"/>
    </row>
    <row r="116" spans="1:256" s="71" customFormat="1" ht="21.75" customHeight="1" x14ac:dyDescent="0.25">
      <c r="A116" s="34"/>
      <c r="B116" s="37" t="s">
        <v>31</v>
      </c>
      <c r="C116" s="34" t="s">
        <v>15</v>
      </c>
      <c r="D116" s="63">
        <f>D115*1.015</f>
        <v>1.4717499999999999</v>
      </c>
      <c r="E116" s="34"/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70"/>
      <c r="R116" s="70"/>
      <c r="S116" s="70"/>
      <c r="T116" s="70"/>
      <c r="U116" s="70"/>
      <c r="V116" s="70"/>
      <c r="W116" s="70"/>
      <c r="X116" s="70"/>
      <c r="Y116" s="70"/>
      <c r="Z116" s="70"/>
      <c r="AA116" s="70"/>
      <c r="AB116" s="70"/>
      <c r="AC116" s="70"/>
      <c r="AD116" s="70"/>
      <c r="AE116" s="70"/>
      <c r="AF116" s="70"/>
      <c r="AG116" s="70"/>
      <c r="AH116" s="70"/>
      <c r="AI116" s="70"/>
      <c r="AJ116" s="70"/>
      <c r="AK116" s="70"/>
      <c r="AL116" s="70"/>
      <c r="AM116" s="70"/>
      <c r="AN116" s="70"/>
      <c r="AO116" s="70"/>
      <c r="AP116" s="70"/>
      <c r="AQ116" s="70"/>
      <c r="AR116" s="70"/>
      <c r="AS116" s="70"/>
      <c r="AT116" s="70"/>
      <c r="AU116" s="70"/>
      <c r="AV116" s="70"/>
      <c r="AW116" s="70"/>
      <c r="AX116" s="70"/>
      <c r="AY116" s="70"/>
      <c r="AZ116" s="70"/>
      <c r="BA116" s="70"/>
      <c r="BB116" s="70"/>
      <c r="BC116" s="70"/>
      <c r="BD116" s="70"/>
      <c r="BE116" s="70"/>
      <c r="BF116" s="70"/>
      <c r="BG116" s="70"/>
      <c r="BH116" s="70"/>
      <c r="BI116" s="70"/>
      <c r="BJ116" s="70"/>
      <c r="BK116" s="70"/>
      <c r="BL116" s="70"/>
      <c r="BM116" s="70"/>
      <c r="BN116" s="70"/>
      <c r="BO116" s="70"/>
      <c r="BP116" s="70"/>
      <c r="BQ116" s="70"/>
      <c r="BR116" s="70"/>
      <c r="BS116" s="70"/>
      <c r="BT116" s="70"/>
      <c r="BU116" s="70"/>
      <c r="BV116" s="70"/>
      <c r="BW116" s="70"/>
      <c r="BX116" s="70"/>
      <c r="BY116" s="70"/>
      <c r="BZ116" s="70"/>
      <c r="CA116" s="70"/>
      <c r="CB116" s="70"/>
      <c r="CC116" s="70"/>
      <c r="CD116" s="70"/>
      <c r="CE116" s="70"/>
      <c r="CF116" s="70"/>
      <c r="CG116" s="70"/>
      <c r="CH116" s="70"/>
      <c r="CI116" s="70"/>
      <c r="CJ116" s="70"/>
      <c r="CK116" s="70"/>
      <c r="CL116" s="70"/>
      <c r="CM116" s="70"/>
      <c r="CN116" s="70"/>
      <c r="CO116" s="70"/>
      <c r="CP116" s="70"/>
      <c r="CQ116" s="70"/>
      <c r="CR116" s="70"/>
      <c r="CS116" s="70"/>
      <c r="CT116" s="70"/>
      <c r="CU116" s="70"/>
      <c r="CV116" s="70"/>
      <c r="CW116" s="70"/>
      <c r="CX116" s="70"/>
      <c r="CY116" s="70"/>
      <c r="CZ116" s="70"/>
      <c r="DA116" s="70"/>
      <c r="DB116" s="70"/>
      <c r="DC116" s="70"/>
      <c r="DD116" s="70"/>
      <c r="DE116" s="70"/>
      <c r="DF116" s="70"/>
      <c r="DG116" s="70"/>
      <c r="DH116" s="70"/>
      <c r="DI116" s="70"/>
      <c r="DJ116" s="70"/>
      <c r="DK116" s="70"/>
      <c r="DL116" s="70"/>
      <c r="DM116" s="70"/>
      <c r="DN116" s="70"/>
      <c r="DO116" s="70"/>
      <c r="DP116" s="70"/>
      <c r="DQ116" s="70"/>
      <c r="DR116" s="70"/>
      <c r="DS116" s="70"/>
      <c r="DT116" s="70"/>
      <c r="DU116" s="70"/>
      <c r="DV116" s="70"/>
      <c r="DW116" s="70"/>
      <c r="DX116" s="70"/>
      <c r="DY116" s="70"/>
      <c r="DZ116" s="70"/>
      <c r="EA116" s="70"/>
      <c r="EB116" s="70"/>
      <c r="EC116" s="70"/>
      <c r="ED116" s="70"/>
      <c r="EE116" s="70"/>
      <c r="EF116" s="70"/>
      <c r="EG116" s="70"/>
      <c r="EH116" s="70"/>
      <c r="EI116" s="70"/>
      <c r="EJ116" s="70"/>
      <c r="EK116" s="70"/>
      <c r="EL116" s="70"/>
      <c r="EM116" s="70"/>
      <c r="EN116" s="70"/>
      <c r="EO116" s="70"/>
      <c r="EP116" s="70"/>
      <c r="EQ116" s="70"/>
      <c r="ER116" s="70"/>
      <c r="ES116" s="70"/>
      <c r="ET116" s="70"/>
      <c r="EU116" s="70"/>
      <c r="EV116" s="70"/>
      <c r="EW116" s="70"/>
      <c r="EX116" s="70"/>
      <c r="EY116" s="70"/>
      <c r="EZ116" s="70"/>
      <c r="FA116" s="70"/>
      <c r="FB116" s="70"/>
      <c r="FC116" s="70"/>
      <c r="FD116" s="70"/>
      <c r="FE116" s="70"/>
      <c r="FF116" s="70"/>
      <c r="FG116" s="70"/>
      <c r="FH116" s="70"/>
      <c r="FI116" s="70"/>
      <c r="FJ116" s="70"/>
      <c r="FK116" s="70"/>
      <c r="FL116" s="70"/>
      <c r="FM116" s="70"/>
      <c r="FN116" s="70"/>
      <c r="FO116" s="70"/>
      <c r="FP116" s="70"/>
      <c r="FQ116" s="70"/>
      <c r="FR116" s="70"/>
      <c r="FS116" s="70"/>
      <c r="FT116" s="70"/>
      <c r="FU116" s="70"/>
      <c r="FV116" s="70"/>
      <c r="FW116" s="70"/>
      <c r="FX116" s="70"/>
      <c r="FY116" s="70"/>
      <c r="FZ116" s="70"/>
      <c r="GA116" s="70"/>
      <c r="GB116" s="70"/>
      <c r="GC116" s="70"/>
      <c r="GD116" s="70"/>
      <c r="GE116" s="70"/>
      <c r="GF116" s="70"/>
      <c r="GG116" s="70"/>
      <c r="GH116" s="70"/>
      <c r="GI116" s="70"/>
      <c r="GJ116" s="70"/>
      <c r="GK116" s="70"/>
      <c r="GL116" s="70"/>
      <c r="GM116" s="70"/>
      <c r="GN116" s="70"/>
      <c r="GO116" s="70"/>
      <c r="GP116" s="70"/>
      <c r="GQ116" s="70"/>
      <c r="GR116" s="70"/>
      <c r="GS116" s="70"/>
      <c r="GT116" s="70"/>
      <c r="GU116" s="70"/>
      <c r="GV116" s="70"/>
      <c r="GW116" s="70"/>
      <c r="GX116" s="70"/>
      <c r="GY116" s="70"/>
      <c r="GZ116" s="70"/>
      <c r="HA116" s="70"/>
      <c r="HB116" s="70"/>
      <c r="HC116" s="70"/>
      <c r="HD116" s="70"/>
      <c r="HE116" s="70"/>
      <c r="HF116" s="70"/>
      <c r="HG116" s="70"/>
      <c r="HH116" s="70"/>
      <c r="HI116" s="70"/>
      <c r="HJ116" s="70"/>
      <c r="HK116" s="70"/>
      <c r="HL116" s="70"/>
      <c r="HM116" s="70"/>
      <c r="HN116" s="70"/>
      <c r="HO116" s="70"/>
      <c r="HP116" s="70"/>
      <c r="HQ116" s="70"/>
      <c r="HR116" s="70"/>
      <c r="HS116" s="70"/>
      <c r="HT116" s="70"/>
      <c r="HU116" s="70"/>
      <c r="HV116" s="70"/>
      <c r="HW116" s="70"/>
      <c r="HX116" s="70"/>
      <c r="HY116" s="70"/>
      <c r="HZ116" s="70"/>
      <c r="IA116" s="70"/>
      <c r="IB116" s="70"/>
      <c r="IC116" s="70"/>
      <c r="ID116" s="70"/>
      <c r="IE116" s="70"/>
      <c r="IF116" s="70"/>
      <c r="IG116" s="70"/>
      <c r="IH116" s="70"/>
      <c r="II116" s="70"/>
      <c r="IJ116" s="70"/>
      <c r="IK116" s="70"/>
      <c r="IL116" s="70"/>
      <c r="IM116" s="70"/>
      <c r="IN116" s="70"/>
      <c r="IO116" s="70"/>
      <c r="IP116" s="70"/>
      <c r="IQ116" s="70"/>
      <c r="IR116" s="70"/>
      <c r="IS116" s="70"/>
      <c r="IT116" s="70"/>
      <c r="IU116" s="70"/>
      <c r="IV116" s="70"/>
    </row>
    <row r="117" spans="1:256" ht="21.75" customHeight="1" x14ac:dyDescent="0.25">
      <c r="A117" s="31"/>
      <c r="B117" s="32" t="s">
        <v>148</v>
      </c>
      <c r="C117" s="31" t="s">
        <v>127</v>
      </c>
      <c r="D117" s="72">
        <f>195.91*1.015/1000</f>
        <v>0.19884864999999996</v>
      </c>
      <c r="E117" s="31"/>
    </row>
    <row r="118" spans="1:256" s="62" customFormat="1" ht="21.75" customHeight="1" x14ac:dyDescent="0.25">
      <c r="A118" s="59"/>
      <c r="B118" s="60" t="s">
        <v>151</v>
      </c>
      <c r="C118" s="59" t="s">
        <v>127</v>
      </c>
      <c r="D118" s="66">
        <f>88.21*1.015/1000</f>
        <v>8.9533149999999992E-2</v>
      </c>
      <c r="E118" s="59"/>
      <c r="F118" s="61"/>
      <c r="G118" s="61"/>
      <c r="H118" s="61"/>
      <c r="I118" s="61"/>
      <c r="J118" s="61"/>
      <c r="K118" s="61"/>
      <c r="L118" s="61"/>
      <c r="M118" s="61"/>
      <c r="N118" s="61"/>
      <c r="O118" s="61"/>
      <c r="P118" s="61"/>
      <c r="Q118" s="61"/>
      <c r="R118" s="61"/>
      <c r="S118" s="61"/>
      <c r="T118" s="61"/>
      <c r="U118" s="61"/>
      <c r="V118" s="61"/>
      <c r="W118" s="61"/>
      <c r="X118" s="61"/>
      <c r="Y118" s="61"/>
      <c r="Z118" s="61"/>
      <c r="AA118" s="61"/>
      <c r="AB118" s="61"/>
      <c r="AC118" s="61"/>
      <c r="AD118" s="61"/>
      <c r="AE118" s="61"/>
      <c r="AF118" s="61"/>
      <c r="AG118" s="61"/>
      <c r="AH118" s="61"/>
      <c r="AI118" s="61"/>
      <c r="AJ118" s="61"/>
      <c r="AK118" s="61"/>
      <c r="AL118" s="61"/>
      <c r="AM118" s="61"/>
      <c r="AN118" s="61"/>
      <c r="AO118" s="61"/>
      <c r="AP118" s="61"/>
      <c r="AQ118" s="61"/>
      <c r="AR118" s="61"/>
      <c r="AS118" s="61"/>
      <c r="AT118" s="61"/>
      <c r="AU118" s="61"/>
      <c r="AV118" s="61"/>
      <c r="AW118" s="61"/>
      <c r="AX118" s="61"/>
      <c r="AY118" s="61"/>
      <c r="AZ118" s="61"/>
      <c r="BA118" s="61"/>
      <c r="BB118" s="61"/>
      <c r="BC118" s="61"/>
      <c r="BD118" s="61"/>
      <c r="BE118" s="61"/>
      <c r="BF118" s="61"/>
      <c r="BG118" s="61"/>
      <c r="BH118" s="61"/>
      <c r="BI118" s="61"/>
      <c r="BJ118" s="61"/>
      <c r="BK118" s="61"/>
      <c r="BL118" s="61"/>
      <c r="BM118" s="61"/>
      <c r="BN118" s="61"/>
      <c r="BO118" s="61"/>
      <c r="BP118" s="61"/>
      <c r="BQ118" s="61"/>
      <c r="BR118" s="61"/>
      <c r="BS118" s="61"/>
      <c r="BT118" s="61"/>
      <c r="BU118" s="61"/>
      <c r="BV118" s="61"/>
      <c r="BW118" s="61"/>
      <c r="BX118" s="61"/>
      <c r="BY118" s="61"/>
      <c r="BZ118" s="61"/>
      <c r="CA118" s="61"/>
      <c r="CB118" s="61"/>
      <c r="CC118" s="61"/>
      <c r="CD118" s="61"/>
      <c r="CE118" s="61"/>
      <c r="CF118" s="61"/>
      <c r="CG118" s="61"/>
      <c r="CH118" s="61"/>
      <c r="CI118" s="61"/>
      <c r="CJ118" s="61"/>
      <c r="CK118" s="61"/>
      <c r="CL118" s="61"/>
      <c r="CM118" s="61"/>
      <c r="CN118" s="61"/>
      <c r="CO118" s="61"/>
      <c r="CP118" s="61"/>
      <c r="CQ118" s="61"/>
      <c r="CR118" s="61"/>
      <c r="CS118" s="61"/>
      <c r="CT118" s="61"/>
      <c r="CU118" s="61"/>
      <c r="CV118" s="61"/>
      <c r="CW118" s="61"/>
      <c r="CX118" s="61"/>
      <c r="CY118" s="61"/>
      <c r="CZ118" s="61"/>
      <c r="DA118" s="61"/>
      <c r="DB118" s="61"/>
      <c r="DC118" s="61"/>
      <c r="DD118" s="61"/>
      <c r="DE118" s="61"/>
      <c r="DF118" s="61"/>
      <c r="DG118" s="61"/>
      <c r="DH118" s="61"/>
      <c r="DI118" s="61"/>
      <c r="DJ118" s="61"/>
      <c r="DK118" s="61"/>
      <c r="DL118" s="61"/>
      <c r="DM118" s="61"/>
      <c r="DN118" s="61"/>
      <c r="DO118" s="61"/>
      <c r="DP118" s="61"/>
      <c r="DQ118" s="61"/>
      <c r="DR118" s="61"/>
      <c r="DS118" s="61"/>
      <c r="DT118" s="61"/>
      <c r="DU118" s="61"/>
      <c r="DV118" s="61"/>
      <c r="DW118" s="61"/>
      <c r="DX118" s="61"/>
      <c r="DY118" s="61"/>
      <c r="DZ118" s="61"/>
      <c r="EA118" s="61"/>
      <c r="EB118" s="61"/>
      <c r="EC118" s="61"/>
      <c r="ED118" s="61"/>
      <c r="EE118" s="61"/>
      <c r="EF118" s="61"/>
      <c r="EG118" s="61"/>
      <c r="EH118" s="61"/>
      <c r="EI118" s="61"/>
      <c r="EJ118" s="61"/>
      <c r="EK118" s="61"/>
      <c r="EL118" s="61"/>
      <c r="EM118" s="61"/>
      <c r="EN118" s="61"/>
      <c r="EO118" s="61"/>
      <c r="EP118" s="61"/>
      <c r="EQ118" s="61"/>
      <c r="ER118" s="61"/>
      <c r="ES118" s="61"/>
      <c r="ET118" s="61"/>
      <c r="EU118" s="61"/>
      <c r="EV118" s="61"/>
      <c r="EW118" s="61"/>
      <c r="EX118" s="61"/>
      <c r="EY118" s="61"/>
      <c r="EZ118" s="61"/>
      <c r="FA118" s="61"/>
      <c r="FB118" s="61"/>
      <c r="FC118" s="61"/>
      <c r="FD118" s="61"/>
      <c r="FE118" s="61"/>
      <c r="FF118" s="61"/>
      <c r="FG118" s="61"/>
      <c r="FH118" s="61"/>
      <c r="FI118" s="61"/>
      <c r="FJ118" s="61"/>
      <c r="FK118" s="61"/>
      <c r="FL118" s="61"/>
      <c r="FM118" s="61"/>
      <c r="FN118" s="61"/>
      <c r="FO118" s="61"/>
      <c r="FP118" s="61"/>
      <c r="FQ118" s="61"/>
      <c r="FR118" s="61"/>
      <c r="FS118" s="61"/>
      <c r="FT118" s="61"/>
      <c r="FU118" s="61"/>
      <c r="FV118" s="61"/>
      <c r="FW118" s="61"/>
      <c r="FX118" s="61"/>
      <c r="FY118" s="61"/>
      <c r="FZ118" s="61"/>
      <c r="GA118" s="61"/>
      <c r="GB118" s="61"/>
      <c r="GC118" s="61"/>
      <c r="GD118" s="61"/>
      <c r="GE118" s="61"/>
      <c r="GF118" s="61"/>
      <c r="GG118" s="61"/>
      <c r="GH118" s="61"/>
      <c r="GI118" s="61"/>
      <c r="GJ118" s="61"/>
      <c r="GK118" s="61"/>
      <c r="GL118" s="61"/>
      <c r="GM118" s="61"/>
      <c r="GN118" s="61"/>
      <c r="GO118" s="61"/>
      <c r="GP118" s="61"/>
      <c r="GQ118" s="61"/>
      <c r="GR118" s="61"/>
      <c r="GS118" s="61"/>
      <c r="GT118" s="61"/>
      <c r="GU118" s="61"/>
      <c r="GV118" s="61"/>
      <c r="GW118" s="61"/>
      <c r="GX118" s="61"/>
      <c r="GY118" s="61"/>
      <c r="GZ118" s="61"/>
      <c r="HA118" s="61"/>
      <c r="HB118" s="61"/>
      <c r="HC118" s="61"/>
      <c r="HD118" s="61"/>
      <c r="HE118" s="61"/>
      <c r="HF118" s="61"/>
      <c r="HG118" s="61"/>
      <c r="HH118" s="61"/>
      <c r="HI118" s="61"/>
      <c r="HJ118" s="61"/>
      <c r="HK118" s="61"/>
      <c r="HL118" s="61"/>
      <c r="HM118" s="61"/>
      <c r="HN118" s="61"/>
      <c r="HO118" s="61"/>
      <c r="HP118" s="61"/>
      <c r="HQ118" s="61"/>
      <c r="HR118" s="61"/>
      <c r="HS118" s="61"/>
      <c r="HT118" s="61"/>
      <c r="HU118" s="61"/>
      <c r="HV118" s="61"/>
      <c r="HW118" s="61"/>
      <c r="HX118" s="61"/>
      <c r="HY118" s="61"/>
      <c r="HZ118" s="61"/>
      <c r="IA118" s="61"/>
      <c r="IB118" s="61"/>
      <c r="IC118" s="61"/>
      <c r="ID118" s="61"/>
      <c r="IE118" s="61"/>
      <c r="IF118" s="61"/>
      <c r="IG118" s="61"/>
      <c r="IH118" s="61"/>
      <c r="II118" s="61"/>
      <c r="IJ118" s="61"/>
      <c r="IK118" s="61"/>
      <c r="IL118" s="61"/>
      <c r="IM118" s="61"/>
      <c r="IN118" s="61"/>
      <c r="IO118" s="61"/>
      <c r="IP118" s="61"/>
      <c r="IQ118" s="61"/>
      <c r="IR118" s="61"/>
      <c r="IS118" s="61"/>
      <c r="IT118" s="61"/>
      <c r="IU118" s="61"/>
      <c r="IV118" s="61"/>
    </row>
    <row r="119" spans="1:256" s="62" customFormat="1" ht="21.75" customHeight="1" x14ac:dyDescent="0.25">
      <c r="A119" s="59"/>
      <c r="B119" s="60" t="s">
        <v>150</v>
      </c>
      <c r="C119" s="59" t="s">
        <v>127</v>
      </c>
      <c r="D119" s="66">
        <f>8.4*1.015/1000</f>
        <v>8.5260000000000006E-3</v>
      </c>
      <c r="E119" s="59"/>
      <c r="F119" s="61"/>
      <c r="G119" s="61"/>
      <c r="H119" s="61"/>
      <c r="I119" s="61"/>
      <c r="J119" s="61"/>
      <c r="K119" s="61"/>
      <c r="L119" s="61"/>
      <c r="M119" s="61"/>
      <c r="N119" s="61"/>
      <c r="O119" s="61"/>
      <c r="P119" s="61"/>
      <c r="Q119" s="61"/>
      <c r="R119" s="61"/>
      <c r="S119" s="61"/>
      <c r="T119" s="61"/>
      <c r="U119" s="61"/>
      <c r="V119" s="61"/>
      <c r="W119" s="61"/>
      <c r="X119" s="61"/>
      <c r="Y119" s="61"/>
      <c r="Z119" s="61"/>
      <c r="AA119" s="61"/>
      <c r="AB119" s="61"/>
      <c r="AC119" s="61"/>
      <c r="AD119" s="61"/>
      <c r="AE119" s="61"/>
      <c r="AF119" s="61"/>
      <c r="AG119" s="61"/>
      <c r="AH119" s="61"/>
      <c r="AI119" s="61"/>
      <c r="AJ119" s="61"/>
      <c r="AK119" s="61"/>
      <c r="AL119" s="61"/>
      <c r="AM119" s="61"/>
      <c r="AN119" s="61"/>
      <c r="AO119" s="61"/>
      <c r="AP119" s="61"/>
      <c r="AQ119" s="61"/>
      <c r="AR119" s="61"/>
      <c r="AS119" s="61"/>
      <c r="AT119" s="61"/>
      <c r="AU119" s="61"/>
      <c r="AV119" s="61"/>
      <c r="AW119" s="61"/>
      <c r="AX119" s="61"/>
      <c r="AY119" s="61"/>
      <c r="AZ119" s="61"/>
      <c r="BA119" s="61"/>
      <c r="BB119" s="61"/>
      <c r="BC119" s="61"/>
      <c r="BD119" s="61"/>
      <c r="BE119" s="61"/>
      <c r="BF119" s="61"/>
      <c r="BG119" s="61"/>
      <c r="BH119" s="61"/>
      <c r="BI119" s="61"/>
      <c r="BJ119" s="61"/>
      <c r="BK119" s="61"/>
      <c r="BL119" s="61"/>
      <c r="BM119" s="61"/>
      <c r="BN119" s="61"/>
      <c r="BO119" s="61"/>
      <c r="BP119" s="61"/>
      <c r="BQ119" s="61"/>
      <c r="BR119" s="61"/>
      <c r="BS119" s="61"/>
      <c r="BT119" s="61"/>
      <c r="BU119" s="61"/>
      <c r="BV119" s="61"/>
      <c r="BW119" s="61"/>
      <c r="BX119" s="61"/>
      <c r="BY119" s="61"/>
      <c r="BZ119" s="61"/>
      <c r="CA119" s="61"/>
      <c r="CB119" s="61"/>
      <c r="CC119" s="61"/>
      <c r="CD119" s="61"/>
      <c r="CE119" s="61"/>
      <c r="CF119" s="61"/>
      <c r="CG119" s="61"/>
      <c r="CH119" s="61"/>
      <c r="CI119" s="61"/>
      <c r="CJ119" s="61"/>
      <c r="CK119" s="61"/>
      <c r="CL119" s="61"/>
      <c r="CM119" s="61"/>
      <c r="CN119" s="61"/>
      <c r="CO119" s="61"/>
      <c r="CP119" s="61"/>
      <c r="CQ119" s="61"/>
      <c r="CR119" s="61"/>
      <c r="CS119" s="61"/>
      <c r="CT119" s="61"/>
      <c r="CU119" s="61"/>
      <c r="CV119" s="61"/>
      <c r="CW119" s="61"/>
      <c r="CX119" s="61"/>
      <c r="CY119" s="61"/>
      <c r="CZ119" s="61"/>
      <c r="DA119" s="61"/>
      <c r="DB119" s="61"/>
      <c r="DC119" s="61"/>
      <c r="DD119" s="61"/>
      <c r="DE119" s="61"/>
      <c r="DF119" s="61"/>
      <c r="DG119" s="61"/>
      <c r="DH119" s="61"/>
      <c r="DI119" s="61"/>
      <c r="DJ119" s="61"/>
      <c r="DK119" s="61"/>
      <c r="DL119" s="61"/>
      <c r="DM119" s="61"/>
      <c r="DN119" s="61"/>
      <c r="DO119" s="61"/>
      <c r="DP119" s="61"/>
      <c r="DQ119" s="61"/>
      <c r="DR119" s="61"/>
      <c r="DS119" s="61"/>
      <c r="DT119" s="61"/>
      <c r="DU119" s="61"/>
      <c r="DV119" s="61"/>
      <c r="DW119" s="61"/>
      <c r="DX119" s="61"/>
      <c r="DY119" s="61"/>
      <c r="DZ119" s="61"/>
      <c r="EA119" s="61"/>
      <c r="EB119" s="61"/>
      <c r="EC119" s="61"/>
      <c r="ED119" s="61"/>
      <c r="EE119" s="61"/>
      <c r="EF119" s="61"/>
      <c r="EG119" s="61"/>
      <c r="EH119" s="61"/>
      <c r="EI119" s="61"/>
      <c r="EJ119" s="61"/>
      <c r="EK119" s="61"/>
      <c r="EL119" s="61"/>
      <c r="EM119" s="61"/>
      <c r="EN119" s="61"/>
      <c r="EO119" s="61"/>
      <c r="EP119" s="61"/>
      <c r="EQ119" s="61"/>
      <c r="ER119" s="61"/>
      <c r="ES119" s="61"/>
      <c r="ET119" s="61"/>
      <c r="EU119" s="61"/>
      <c r="EV119" s="61"/>
      <c r="EW119" s="61"/>
      <c r="EX119" s="61"/>
      <c r="EY119" s="61"/>
      <c r="EZ119" s="61"/>
      <c r="FA119" s="61"/>
      <c r="FB119" s="61"/>
      <c r="FC119" s="61"/>
      <c r="FD119" s="61"/>
      <c r="FE119" s="61"/>
      <c r="FF119" s="61"/>
      <c r="FG119" s="61"/>
      <c r="FH119" s="61"/>
      <c r="FI119" s="61"/>
      <c r="FJ119" s="61"/>
      <c r="FK119" s="61"/>
      <c r="FL119" s="61"/>
      <c r="FM119" s="61"/>
      <c r="FN119" s="61"/>
      <c r="FO119" s="61"/>
      <c r="FP119" s="61"/>
      <c r="FQ119" s="61"/>
      <c r="FR119" s="61"/>
      <c r="FS119" s="61"/>
      <c r="FT119" s="61"/>
      <c r="FU119" s="61"/>
      <c r="FV119" s="61"/>
      <c r="FW119" s="61"/>
      <c r="FX119" s="61"/>
      <c r="FY119" s="61"/>
      <c r="FZ119" s="61"/>
      <c r="GA119" s="61"/>
      <c r="GB119" s="61"/>
      <c r="GC119" s="61"/>
      <c r="GD119" s="61"/>
      <c r="GE119" s="61"/>
      <c r="GF119" s="61"/>
      <c r="GG119" s="61"/>
      <c r="GH119" s="61"/>
      <c r="GI119" s="61"/>
      <c r="GJ119" s="61"/>
      <c r="GK119" s="61"/>
      <c r="GL119" s="61"/>
      <c r="GM119" s="61"/>
      <c r="GN119" s="61"/>
      <c r="GO119" s="61"/>
      <c r="GP119" s="61"/>
      <c r="GQ119" s="61"/>
      <c r="GR119" s="61"/>
      <c r="GS119" s="61"/>
      <c r="GT119" s="61"/>
      <c r="GU119" s="61"/>
      <c r="GV119" s="61"/>
      <c r="GW119" s="61"/>
      <c r="GX119" s="61"/>
      <c r="GY119" s="61"/>
      <c r="GZ119" s="61"/>
      <c r="HA119" s="61"/>
      <c r="HB119" s="61"/>
      <c r="HC119" s="61"/>
      <c r="HD119" s="61"/>
      <c r="HE119" s="61"/>
      <c r="HF119" s="61"/>
      <c r="HG119" s="61"/>
      <c r="HH119" s="61"/>
      <c r="HI119" s="61"/>
      <c r="HJ119" s="61"/>
      <c r="HK119" s="61"/>
      <c r="HL119" s="61"/>
      <c r="HM119" s="61"/>
      <c r="HN119" s="61"/>
      <c r="HO119" s="61"/>
      <c r="HP119" s="61"/>
      <c r="HQ119" s="61"/>
      <c r="HR119" s="61"/>
      <c r="HS119" s="61"/>
      <c r="HT119" s="61"/>
      <c r="HU119" s="61"/>
      <c r="HV119" s="61"/>
      <c r="HW119" s="61"/>
      <c r="HX119" s="61"/>
      <c r="HY119" s="61"/>
      <c r="HZ119" s="61"/>
      <c r="IA119" s="61"/>
      <c r="IB119" s="61"/>
      <c r="IC119" s="61"/>
      <c r="ID119" s="61"/>
      <c r="IE119" s="61"/>
      <c r="IF119" s="61"/>
      <c r="IG119" s="61"/>
      <c r="IH119" s="61"/>
      <c r="II119" s="61"/>
      <c r="IJ119" s="61"/>
      <c r="IK119" s="61"/>
      <c r="IL119" s="61"/>
      <c r="IM119" s="61"/>
      <c r="IN119" s="61"/>
      <c r="IO119" s="61"/>
      <c r="IP119" s="61"/>
      <c r="IQ119" s="61"/>
      <c r="IR119" s="61"/>
      <c r="IS119" s="61"/>
      <c r="IT119" s="61"/>
      <c r="IU119" s="61"/>
      <c r="IV119" s="61"/>
    </row>
    <row r="120" spans="1:256" ht="21.75" customHeight="1" x14ac:dyDescent="0.25">
      <c r="A120" s="29" t="s">
        <v>96</v>
      </c>
      <c r="B120" s="33" t="s">
        <v>162</v>
      </c>
      <c r="C120" s="29"/>
      <c r="D120" s="29"/>
      <c r="E120" s="29"/>
    </row>
    <row r="121" spans="1:256" ht="21.75" customHeight="1" x14ac:dyDescent="0.25">
      <c r="A121" s="34" t="s">
        <v>97</v>
      </c>
      <c r="B121" s="32" t="s">
        <v>135</v>
      </c>
      <c r="C121" s="31" t="s">
        <v>15</v>
      </c>
      <c r="D121" s="31" t="s">
        <v>38</v>
      </c>
      <c r="E121" s="34"/>
    </row>
    <row r="122" spans="1:256" ht="21.75" customHeight="1" x14ac:dyDescent="0.25">
      <c r="A122" s="34"/>
      <c r="B122" s="32" t="s">
        <v>40</v>
      </c>
      <c r="C122" s="31" t="s">
        <v>15</v>
      </c>
      <c r="D122" s="63">
        <f>D121*1.02</f>
        <v>1.7136</v>
      </c>
      <c r="E122" s="34"/>
    </row>
    <row r="123" spans="1:256" s="71" customFormat="1" ht="21.75" customHeight="1" x14ac:dyDescent="0.25">
      <c r="A123" s="34" t="s">
        <v>98</v>
      </c>
      <c r="B123" s="37" t="s">
        <v>159</v>
      </c>
      <c r="C123" s="34" t="s">
        <v>15</v>
      </c>
      <c r="D123" s="34" t="s">
        <v>37</v>
      </c>
      <c r="E123" s="34"/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  <c r="AB123" s="70"/>
      <c r="AC123" s="70"/>
      <c r="AD123" s="70"/>
      <c r="AE123" s="70"/>
      <c r="AF123" s="70"/>
      <c r="AG123" s="70"/>
      <c r="AH123" s="70"/>
      <c r="AI123" s="70"/>
      <c r="AJ123" s="70"/>
      <c r="AK123" s="70"/>
      <c r="AL123" s="70"/>
      <c r="AM123" s="70"/>
      <c r="AN123" s="70"/>
      <c r="AO123" s="70"/>
      <c r="AP123" s="70"/>
      <c r="AQ123" s="70"/>
      <c r="AR123" s="70"/>
      <c r="AS123" s="70"/>
      <c r="AT123" s="70"/>
      <c r="AU123" s="70"/>
      <c r="AV123" s="70"/>
      <c r="AW123" s="70"/>
      <c r="AX123" s="70"/>
      <c r="AY123" s="70"/>
      <c r="AZ123" s="70"/>
      <c r="BA123" s="70"/>
      <c r="BB123" s="70"/>
      <c r="BC123" s="70"/>
      <c r="BD123" s="70"/>
      <c r="BE123" s="70"/>
      <c r="BF123" s="70"/>
      <c r="BG123" s="70"/>
      <c r="BH123" s="70"/>
      <c r="BI123" s="70"/>
      <c r="BJ123" s="70"/>
      <c r="BK123" s="70"/>
      <c r="BL123" s="70"/>
      <c r="BM123" s="70"/>
      <c r="BN123" s="70"/>
      <c r="BO123" s="70"/>
      <c r="BP123" s="70"/>
      <c r="BQ123" s="70"/>
      <c r="BR123" s="70"/>
      <c r="BS123" s="70"/>
      <c r="BT123" s="70"/>
      <c r="BU123" s="70"/>
      <c r="BV123" s="70"/>
      <c r="BW123" s="70"/>
      <c r="BX123" s="70"/>
      <c r="BY123" s="70"/>
      <c r="BZ123" s="70"/>
      <c r="CA123" s="70"/>
      <c r="CB123" s="70"/>
      <c r="CC123" s="70"/>
      <c r="CD123" s="70"/>
      <c r="CE123" s="70"/>
      <c r="CF123" s="70"/>
      <c r="CG123" s="70"/>
      <c r="CH123" s="70"/>
      <c r="CI123" s="70"/>
      <c r="CJ123" s="70"/>
      <c r="CK123" s="70"/>
      <c r="CL123" s="70"/>
      <c r="CM123" s="70"/>
      <c r="CN123" s="70"/>
      <c r="CO123" s="70"/>
      <c r="CP123" s="70"/>
      <c r="CQ123" s="70"/>
      <c r="CR123" s="70"/>
      <c r="CS123" s="70"/>
      <c r="CT123" s="70"/>
      <c r="CU123" s="70"/>
      <c r="CV123" s="70"/>
      <c r="CW123" s="70"/>
      <c r="CX123" s="70"/>
      <c r="CY123" s="70"/>
      <c r="CZ123" s="70"/>
      <c r="DA123" s="70"/>
      <c r="DB123" s="70"/>
      <c r="DC123" s="70"/>
      <c r="DD123" s="70"/>
      <c r="DE123" s="70"/>
      <c r="DF123" s="70"/>
      <c r="DG123" s="70"/>
      <c r="DH123" s="70"/>
      <c r="DI123" s="70"/>
      <c r="DJ123" s="70"/>
      <c r="DK123" s="70"/>
      <c r="DL123" s="70"/>
      <c r="DM123" s="70"/>
      <c r="DN123" s="70"/>
      <c r="DO123" s="70"/>
      <c r="DP123" s="70"/>
      <c r="DQ123" s="70"/>
      <c r="DR123" s="70"/>
      <c r="DS123" s="70"/>
      <c r="DT123" s="70"/>
      <c r="DU123" s="70"/>
      <c r="DV123" s="70"/>
      <c r="DW123" s="70"/>
      <c r="DX123" s="70"/>
      <c r="DY123" s="70"/>
      <c r="DZ123" s="70"/>
      <c r="EA123" s="70"/>
      <c r="EB123" s="70"/>
      <c r="EC123" s="70"/>
      <c r="ED123" s="70"/>
      <c r="EE123" s="70"/>
      <c r="EF123" s="70"/>
      <c r="EG123" s="70"/>
      <c r="EH123" s="70"/>
      <c r="EI123" s="70"/>
      <c r="EJ123" s="70"/>
      <c r="EK123" s="70"/>
      <c r="EL123" s="70"/>
      <c r="EM123" s="70"/>
      <c r="EN123" s="70"/>
      <c r="EO123" s="70"/>
      <c r="EP123" s="70"/>
      <c r="EQ123" s="70"/>
      <c r="ER123" s="70"/>
      <c r="ES123" s="70"/>
      <c r="ET123" s="70"/>
      <c r="EU123" s="70"/>
      <c r="EV123" s="70"/>
      <c r="EW123" s="70"/>
      <c r="EX123" s="70"/>
      <c r="EY123" s="70"/>
      <c r="EZ123" s="70"/>
      <c r="FA123" s="70"/>
      <c r="FB123" s="70"/>
      <c r="FC123" s="70"/>
      <c r="FD123" s="70"/>
      <c r="FE123" s="70"/>
      <c r="FF123" s="70"/>
      <c r="FG123" s="70"/>
      <c r="FH123" s="70"/>
      <c r="FI123" s="70"/>
      <c r="FJ123" s="70"/>
      <c r="FK123" s="70"/>
      <c r="FL123" s="70"/>
      <c r="FM123" s="70"/>
      <c r="FN123" s="70"/>
      <c r="FO123" s="70"/>
      <c r="FP123" s="70"/>
      <c r="FQ123" s="70"/>
      <c r="FR123" s="70"/>
      <c r="FS123" s="70"/>
      <c r="FT123" s="70"/>
      <c r="FU123" s="70"/>
      <c r="FV123" s="70"/>
      <c r="FW123" s="70"/>
      <c r="FX123" s="70"/>
      <c r="FY123" s="70"/>
      <c r="FZ123" s="70"/>
      <c r="GA123" s="70"/>
      <c r="GB123" s="70"/>
      <c r="GC123" s="70"/>
      <c r="GD123" s="70"/>
      <c r="GE123" s="70"/>
      <c r="GF123" s="70"/>
      <c r="GG123" s="70"/>
      <c r="GH123" s="70"/>
      <c r="GI123" s="70"/>
      <c r="GJ123" s="70"/>
      <c r="GK123" s="70"/>
      <c r="GL123" s="70"/>
      <c r="GM123" s="70"/>
      <c r="GN123" s="70"/>
      <c r="GO123" s="70"/>
      <c r="GP123" s="70"/>
      <c r="GQ123" s="70"/>
      <c r="GR123" s="70"/>
      <c r="GS123" s="70"/>
      <c r="GT123" s="70"/>
      <c r="GU123" s="70"/>
      <c r="GV123" s="70"/>
      <c r="GW123" s="70"/>
      <c r="GX123" s="70"/>
      <c r="GY123" s="70"/>
      <c r="GZ123" s="70"/>
      <c r="HA123" s="70"/>
      <c r="HB123" s="70"/>
      <c r="HC123" s="70"/>
      <c r="HD123" s="70"/>
      <c r="HE123" s="70"/>
      <c r="HF123" s="70"/>
      <c r="HG123" s="70"/>
      <c r="HH123" s="70"/>
      <c r="HI123" s="70"/>
      <c r="HJ123" s="70"/>
      <c r="HK123" s="70"/>
      <c r="HL123" s="70"/>
      <c r="HM123" s="70"/>
      <c r="HN123" s="70"/>
      <c r="HO123" s="70"/>
      <c r="HP123" s="70"/>
      <c r="HQ123" s="70"/>
      <c r="HR123" s="70"/>
      <c r="HS123" s="70"/>
      <c r="HT123" s="70"/>
      <c r="HU123" s="70"/>
      <c r="HV123" s="70"/>
      <c r="HW123" s="70"/>
      <c r="HX123" s="70"/>
      <c r="HY123" s="70"/>
      <c r="HZ123" s="70"/>
      <c r="IA123" s="70"/>
      <c r="IB123" s="70"/>
      <c r="IC123" s="70"/>
      <c r="ID123" s="70"/>
      <c r="IE123" s="70"/>
      <c r="IF123" s="70"/>
      <c r="IG123" s="70"/>
      <c r="IH123" s="70"/>
      <c r="II123" s="70"/>
      <c r="IJ123" s="70"/>
      <c r="IK123" s="70"/>
      <c r="IL123" s="70"/>
      <c r="IM123" s="70"/>
      <c r="IN123" s="70"/>
      <c r="IO123" s="70"/>
      <c r="IP123" s="70"/>
      <c r="IQ123" s="70"/>
      <c r="IR123" s="70"/>
      <c r="IS123" s="70"/>
      <c r="IT123" s="70"/>
      <c r="IU123" s="70"/>
      <c r="IV123" s="70"/>
    </row>
    <row r="124" spans="1:256" s="71" customFormat="1" ht="21.75" customHeight="1" x14ac:dyDescent="0.25">
      <c r="A124" s="34"/>
      <c r="B124" s="37" t="s">
        <v>31</v>
      </c>
      <c r="C124" s="34" t="s">
        <v>15</v>
      </c>
      <c r="D124" s="63">
        <f>D123*1.015</f>
        <v>12.991999999999999</v>
      </c>
      <c r="E124" s="34"/>
      <c r="F124" s="70"/>
      <c r="G124" s="70"/>
      <c r="H124" s="70"/>
      <c r="I124" s="70"/>
      <c r="J124" s="70"/>
      <c r="K124" s="70"/>
      <c r="L124" s="70"/>
      <c r="M124" s="70"/>
      <c r="N124" s="70"/>
      <c r="O124" s="70"/>
      <c r="P124" s="70"/>
      <c r="Q124" s="70"/>
      <c r="R124" s="70"/>
      <c r="S124" s="70"/>
      <c r="T124" s="70"/>
      <c r="U124" s="70"/>
      <c r="V124" s="70"/>
      <c r="W124" s="70"/>
      <c r="X124" s="70"/>
      <c r="Y124" s="70"/>
      <c r="Z124" s="70"/>
      <c r="AA124" s="70"/>
      <c r="AB124" s="70"/>
      <c r="AC124" s="70"/>
      <c r="AD124" s="70"/>
      <c r="AE124" s="70"/>
      <c r="AF124" s="70"/>
      <c r="AG124" s="70"/>
      <c r="AH124" s="70"/>
      <c r="AI124" s="70"/>
      <c r="AJ124" s="70"/>
      <c r="AK124" s="70"/>
      <c r="AL124" s="70"/>
      <c r="AM124" s="70"/>
      <c r="AN124" s="70"/>
      <c r="AO124" s="70"/>
      <c r="AP124" s="70"/>
      <c r="AQ124" s="70"/>
      <c r="AR124" s="70"/>
      <c r="AS124" s="70"/>
      <c r="AT124" s="70"/>
      <c r="AU124" s="70"/>
      <c r="AV124" s="70"/>
      <c r="AW124" s="70"/>
      <c r="AX124" s="70"/>
      <c r="AY124" s="70"/>
      <c r="AZ124" s="70"/>
      <c r="BA124" s="70"/>
      <c r="BB124" s="70"/>
      <c r="BC124" s="70"/>
      <c r="BD124" s="70"/>
      <c r="BE124" s="70"/>
      <c r="BF124" s="70"/>
      <c r="BG124" s="70"/>
      <c r="BH124" s="70"/>
      <c r="BI124" s="70"/>
      <c r="BJ124" s="70"/>
      <c r="BK124" s="70"/>
      <c r="BL124" s="70"/>
      <c r="BM124" s="70"/>
      <c r="BN124" s="70"/>
      <c r="BO124" s="70"/>
      <c r="BP124" s="70"/>
      <c r="BQ124" s="70"/>
      <c r="BR124" s="70"/>
      <c r="BS124" s="70"/>
      <c r="BT124" s="70"/>
      <c r="BU124" s="70"/>
      <c r="BV124" s="70"/>
      <c r="BW124" s="70"/>
      <c r="BX124" s="70"/>
      <c r="BY124" s="70"/>
      <c r="BZ124" s="70"/>
      <c r="CA124" s="70"/>
      <c r="CB124" s="70"/>
      <c r="CC124" s="70"/>
      <c r="CD124" s="70"/>
      <c r="CE124" s="70"/>
      <c r="CF124" s="70"/>
      <c r="CG124" s="70"/>
      <c r="CH124" s="70"/>
      <c r="CI124" s="70"/>
      <c r="CJ124" s="70"/>
      <c r="CK124" s="70"/>
      <c r="CL124" s="70"/>
      <c r="CM124" s="70"/>
      <c r="CN124" s="70"/>
      <c r="CO124" s="70"/>
      <c r="CP124" s="70"/>
      <c r="CQ124" s="70"/>
      <c r="CR124" s="70"/>
      <c r="CS124" s="70"/>
      <c r="CT124" s="70"/>
      <c r="CU124" s="70"/>
      <c r="CV124" s="70"/>
      <c r="CW124" s="70"/>
      <c r="CX124" s="70"/>
      <c r="CY124" s="70"/>
      <c r="CZ124" s="70"/>
      <c r="DA124" s="70"/>
      <c r="DB124" s="70"/>
      <c r="DC124" s="70"/>
      <c r="DD124" s="70"/>
      <c r="DE124" s="70"/>
      <c r="DF124" s="70"/>
      <c r="DG124" s="70"/>
      <c r="DH124" s="70"/>
      <c r="DI124" s="70"/>
      <c r="DJ124" s="70"/>
      <c r="DK124" s="70"/>
      <c r="DL124" s="70"/>
      <c r="DM124" s="70"/>
      <c r="DN124" s="70"/>
      <c r="DO124" s="70"/>
      <c r="DP124" s="70"/>
      <c r="DQ124" s="70"/>
      <c r="DR124" s="70"/>
      <c r="DS124" s="70"/>
      <c r="DT124" s="70"/>
      <c r="DU124" s="70"/>
      <c r="DV124" s="70"/>
      <c r="DW124" s="70"/>
      <c r="DX124" s="70"/>
      <c r="DY124" s="70"/>
      <c r="DZ124" s="70"/>
      <c r="EA124" s="70"/>
      <c r="EB124" s="70"/>
      <c r="EC124" s="70"/>
      <c r="ED124" s="70"/>
      <c r="EE124" s="70"/>
      <c r="EF124" s="70"/>
      <c r="EG124" s="70"/>
      <c r="EH124" s="70"/>
      <c r="EI124" s="70"/>
      <c r="EJ124" s="70"/>
      <c r="EK124" s="70"/>
      <c r="EL124" s="70"/>
      <c r="EM124" s="70"/>
      <c r="EN124" s="70"/>
      <c r="EO124" s="70"/>
      <c r="EP124" s="70"/>
      <c r="EQ124" s="70"/>
      <c r="ER124" s="70"/>
      <c r="ES124" s="70"/>
      <c r="ET124" s="70"/>
      <c r="EU124" s="70"/>
      <c r="EV124" s="70"/>
      <c r="EW124" s="70"/>
      <c r="EX124" s="70"/>
      <c r="EY124" s="70"/>
      <c r="EZ124" s="70"/>
      <c r="FA124" s="70"/>
      <c r="FB124" s="70"/>
      <c r="FC124" s="70"/>
      <c r="FD124" s="70"/>
      <c r="FE124" s="70"/>
      <c r="FF124" s="70"/>
      <c r="FG124" s="70"/>
      <c r="FH124" s="70"/>
      <c r="FI124" s="70"/>
      <c r="FJ124" s="70"/>
      <c r="FK124" s="70"/>
      <c r="FL124" s="70"/>
      <c r="FM124" s="70"/>
      <c r="FN124" s="70"/>
      <c r="FO124" s="70"/>
      <c r="FP124" s="70"/>
      <c r="FQ124" s="70"/>
      <c r="FR124" s="70"/>
      <c r="FS124" s="70"/>
      <c r="FT124" s="70"/>
      <c r="FU124" s="70"/>
      <c r="FV124" s="70"/>
      <c r="FW124" s="70"/>
      <c r="FX124" s="70"/>
      <c r="FY124" s="70"/>
      <c r="FZ124" s="70"/>
      <c r="GA124" s="70"/>
      <c r="GB124" s="70"/>
      <c r="GC124" s="70"/>
      <c r="GD124" s="70"/>
      <c r="GE124" s="70"/>
      <c r="GF124" s="70"/>
      <c r="GG124" s="70"/>
      <c r="GH124" s="70"/>
      <c r="GI124" s="70"/>
      <c r="GJ124" s="70"/>
      <c r="GK124" s="70"/>
      <c r="GL124" s="70"/>
      <c r="GM124" s="70"/>
      <c r="GN124" s="70"/>
      <c r="GO124" s="70"/>
      <c r="GP124" s="70"/>
      <c r="GQ124" s="70"/>
      <c r="GR124" s="70"/>
      <c r="GS124" s="70"/>
      <c r="GT124" s="70"/>
      <c r="GU124" s="70"/>
      <c r="GV124" s="70"/>
      <c r="GW124" s="70"/>
      <c r="GX124" s="70"/>
      <c r="GY124" s="70"/>
      <c r="GZ124" s="70"/>
      <c r="HA124" s="70"/>
      <c r="HB124" s="70"/>
      <c r="HC124" s="70"/>
      <c r="HD124" s="70"/>
      <c r="HE124" s="70"/>
      <c r="HF124" s="70"/>
      <c r="HG124" s="70"/>
      <c r="HH124" s="70"/>
      <c r="HI124" s="70"/>
      <c r="HJ124" s="70"/>
      <c r="HK124" s="70"/>
      <c r="HL124" s="70"/>
      <c r="HM124" s="70"/>
      <c r="HN124" s="70"/>
      <c r="HO124" s="70"/>
      <c r="HP124" s="70"/>
      <c r="HQ124" s="70"/>
      <c r="HR124" s="70"/>
      <c r="HS124" s="70"/>
      <c r="HT124" s="70"/>
      <c r="HU124" s="70"/>
      <c r="HV124" s="70"/>
      <c r="HW124" s="70"/>
      <c r="HX124" s="70"/>
      <c r="HY124" s="70"/>
      <c r="HZ124" s="70"/>
      <c r="IA124" s="70"/>
      <c r="IB124" s="70"/>
      <c r="IC124" s="70"/>
      <c r="ID124" s="70"/>
      <c r="IE124" s="70"/>
      <c r="IF124" s="70"/>
      <c r="IG124" s="70"/>
      <c r="IH124" s="70"/>
      <c r="II124" s="70"/>
      <c r="IJ124" s="70"/>
      <c r="IK124" s="70"/>
      <c r="IL124" s="70"/>
      <c r="IM124" s="70"/>
      <c r="IN124" s="70"/>
      <c r="IO124" s="70"/>
      <c r="IP124" s="70"/>
      <c r="IQ124" s="70"/>
      <c r="IR124" s="70"/>
      <c r="IS124" s="70"/>
      <c r="IT124" s="70"/>
      <c r="IU124" s="70"/>
      <c r="IV124" s="70"/>
    </row>
    <row r="125" spans="1:256" ht="21.75" customHeight="1" x14ac:dyDescent="0.25">
      <c r="A125" s="31"/>
      <c r="B125" s="32" t="s">
        <v>148</v>
      </c>
      <c r="C125" s="31" t="s">
        <v>127</v>
      </c>
      <c r="D125" s="72">
        <f>531.37*1.015/1000</f>
        <v>0.53934055000000003</v>
      </c>
      <c r="E125" s="31"/>
    </row>
    <row r="126" spans="1:256" s="62" customFormat="1" ht="21.75" customHeight="1" x14ac:dyDescent="0.25">
      <c r="A126" s="59"/>
      <c r="B126" s="60" t="s">
        <v>151</v>
      </c>
      <c r="C126" s="59" t="s">
        <v>127</v>
      </c>
      <c r="D126" s="66">
        <f>819.97*1.015/1000</f>
        <v>0.83226955000000002</v>
      </c>
      <c r="E126" s="59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61"/>
      <c r="S126" s="61"/>
      <c r="T126" s="61"/>
      <c r="U126" s="61"/>
      <c r="V126" s="61"/>
      <c r="W126" s="61"/>
      <c r="X126" s="61"/>
      <c r="Y126" s="61"/>
      <c r="Z126" s="61"/>
      <c r="AA126" s="61"/>
      <c r="AB126" s="61"/>
      <c r="AC126" s="61"/>
      <c r="AD126" s="61"/>
      <c r="AE126" s="61"/>
      <c r="AF126" s="61"/>
      <c r="AG126" s="61"/>
      <c r="AH126" s="61"/>
      <c r="AI126" s="61"/>
      <c r="AJ126" s="61"/>
      <c r="AK126" s="61"/>
      <c r="AL126" s="61"/>
      <c r="AM126" s="61"/>
      <c r="AN126" s="61"/>
      <c r="AO126" s="61"/>
      <c r="AP126" s="61"/>
      <c r="AQ126" s="61"/>
      <c r="AR126" s="61"/>
      <c r="AS126" s="61"/>
      <c r="AT126" s="61"/>
      <c r="AU126" s="61"/>
      <c r="AV126" s="61"/>
      <c r="AW126" s="61"/>
      <c r="AX126" s="61"/>
      <c r="AY126" s="61"/>
      <c r="AZ126" s="61"/>
      <c r="BA126" s="61"/>
      <c r="BB126" s="61"/>
      <c r="BC126" s="61"/>
      <c r="BD126" s="61"/>
      <c r="BE126" s="61"/>
      <c r="BF126" s="61"/>
      <c r="BG126" s="61"/>
      <c r="BH126" s="61"/>
      <c r="BI126" s="61"/>
      <c r="BJ126" s="61"/>
      <c r="BK126" s="61"/>
      <c r="BL126" s="61"/>
      <c r="BM126" s="61"/>
      <c r="BN126" s="61"/>
      <c r="BO126" s="61"/>
      <c r="BP126" s="61"/>
      <c r="BQ126" s="61"/>
      <c r="BR126" s="61"/>
      <c r="BS126" s="61"/>
      <c r="BT126" s="61"/>
      <c r="BU126" s="61"/>
      <c r="BV126" s="61"/>
      <c r="BW126" s="61"/>
      <c r="BX126" s="61"/>
      <c r="BY126" s="61"/>
      <c r="BZ126" s="61"/>
      <c r="CA126" s="61"/>
      <c r="CB126" s="61"/>
      <c r="CC126" s="61"/>
      <c r="CD126" s="61"/>
      <c r="CE126" s="61"/>
      <c r="CF126" s="61"/>
      <c r="CG126" s="61"/>
      <c r="CH126" s="61"/>
      <c r="CI126" s="61"/>
      <c r="CJ126" s="61"/>
      <c r="CK126" s="61"/>
      <c r="CL126" s="61"/>
      <c r="CM126" s="61"/>
      <c r="CN126" s="61"/>
      <c r="CO126" s="61"/>
      <c r="CP126" s="61"/>
      <c r="CQ126" s="61"/>
      <c r="CR126" s="61"/>
      <c r="CS126" s="61"/>
      <c r="CT126" s="61"/>
      <c r="CU126" s="61"/>
      <c r="CV126" s="61"/>
      <c r="CW126" s="61"/>
      <c r="CX126" s="61"/>
      <c r="CY126" s="61"/>
      <c r="CZ126" s="61"/>
      <c r="DA126" s="61"/>
      <c r="DB126" s="61"/>
      <c r="DC126" s="61"/>
      <c r="DD126" s="61"/>
      <c r="DE126" s="61"/>
      <c r="DF126" s="61"/>
      <c r="DG126" s="61"/>
      <c r="DH126" s="61"/>
      <c r="DI126" s="61"/>
      <c r="DJ126" s="61"/>
      <c r="DK126" s="61"/>
      <c r="DL126" s="61"/>
      <c r="DM126" s="61"/>
      <c r="DN126" s="61"/>
      <c r="DO126" s="61"/>
      <c r="DP126" s="61"/>
      <c r="DQ126" s="61"/>
      <c r="DR126" s="61"/>
      <c r="DS126" s="61"/>
      <c r="DT126" s="61"/>
      <c r="DU126" s="61"/>
      <c r="DV126" s="61"/>
      <c r="DW126" s="61"/>
      <c r="DX126" s="61"/>
      <c r="DY126" s="61"/>
      <c r="DZ126" s="61"/>
      <c r="EA126" s="61"/>
      <c r="EB126" s="61"/>
      <c r="EC126" s="61"/>
      <c r="ED126" s="61"/>
      <c r="EE126" s="61"/>
      <c r="EF126" s="61"/>
      <c r="EG126" s="61"/>
      <c r="EH126" s="61"/>
      <c r="EI126" s="61"/>
      <c r="EJ126" s="61"/>
      <c r="EK126" s="61"/>
      <c r="EL126" s="61"/>
      <c r="EM126" s="61"/>
      <c r="EN126" s="61"/>
      <c r="EO126" s="61"/>
      <c r="EP126" s="61"/>
      <c r="EQ126" s="61"/>
      <c r="ER126" s="61"/>
      <c r="ES126" s="61"/>
      <c r="ET126" s="61"/>
      <c r="EU126" s="61"/>
      <c r="EV126" s="61"/>
      <c r="EW126" s="61"/>
      <c r="EX126" s="61"/>
      <c r="EY126" s="61"/>
      <c r="EZ126" s="61"/>
      <c r="FA126" s="61"/>
      <c r="FB126" s="61"/>
      <c r="FC126" s="61"/>
      <c r="FD126" s="61"/>
      <c r="FE126" s="61"/>
      <c r="FF126" s="61"/>
      <c r="FG126" s="61"/>
      <c r="FH126" s="61"/>
      <c r="FI126" s="61"/>
      <c r="FJ126" s="61"/>
      <c r="FK126" s="61"/>
      <c r="FL126" s="61"/>
      <c r="FM126" s="61"/>
      <c r="FN126" s="61"/>
      <c r="FO126" s="61"/>
      <c r="FP126" s="61"/>
      <c r="FQ126" s="61"/>
      <c r="FR126" s="61"/>
      <c r="FS126" s="61"/>
      <c r="FT126" s="61"/>
      <c r="FU126" s="61"/>
      <c r="FV126" s="61"/>
      <c r="FW126" s="61"/>
      <c r="FX126" s="61"/>
      <c r="FY126" s="61"/>
      <c r="FZ126" s="61"/>
      <c r="GA126" s="61"/>
      <c r="GB126" s="61"/>
      <c r="GC126" s="61"/>
      <c r="GD126" s="61"/>
      <c r="GE126" s="61"/>
      <c r="GF126" s="61"/>
      <c r="GG126" s="61"/>
      <c r="GH126" s="61"/>
      <c r="GI126" s="61"/>
      <c r="GJ126" s="61"/>
      <c r="GK126" s="61"/>
      <c r="GL126" s="61"/>
      <c r="GM126" s="61"/>
      <c r="GN126" s="61"/>
      <c r="GO126" s="61"/>
      <c r="GP126" s="61"/>
      <c r="GQ126" s="61"/>
      <c r="GR126" s="61"/>
      <c r="GS126" s="61"/>
      <c r="GT126" s="61"/>
      <c r="GU126" s="61"/>
      <c r="GV126" s="61"/>
      <c r="GW126" s="61"/>
      <c r="GX126" s="61"/>
      <c r="GY126" s="61"/>
      <c r="GZ126" s="61"/>
      <c r="HA126" s="61"/>
      <c r="HB126" s="61"/>
      <c r="HC126" s="61"/>
      <c r="HD126" s="61"/>
      <c r="HE126" s="61"/>
      <c r="HF126" s="61"/>
      <c r="HG126" s="61"/>
      <c r="HH126" s="61"/>
      <c r="HI126" s="61"/>
      <c r="HJ126" s="61"/>
      <c r="HK126" s="61"/>
      <c r="HL126" s="61"/>
      <c r="HM126" s="61"/>
      <c r="HN126" s="61"/>
      <c r="HO126" s="61"/>
      <c r="HP126" s="61"/>
      <c r="HQ126" s="61"/>
      <c r="HR126" s="61"/>
      <c r="HS126" s="61"/>
      <c r="HT126" s="61"/>
      <c r="HU126" s="61"/>
      <c r="HV126" s="61"/>
      <c r="HW126" s="61"/>
      <c r="HX126" s="61"/>
      <c r="HY126" s="61"/>
      <c r="HZ126" s="61"/>
      <c r="IA126" s="61"/>
      <c r="IB126" s="61"/>
      <c r="IC126" s="61"/>
      <c r="ID126" s="61"/>
      <c r="IE126" s="61"/>
      <c r="IF126" s="61"/>
      <c r="IG126" s="61"/>
      <c r="IH126" s="61"/>
      <c r="II126" s="61"/>
      <c r="IJ126" s="61"/>
      <c r="IK126" s="61"/>
      <c r="IL126" s="61"/>
      <c r="IM126" s="61"/>
      <c r="IN126" s="61"/>
      <c r="IO126" s="61"/>
      <c r="IP126" s="61"/>
      <c r="IQ126" s="61"/>
      <c r="IR126" s="61"/>
      <c r="IS126" s="61"/>
      <c r="IT126" s="61"/>
      <c r="IU126" s="61"/>
      <c r="IV126" s="61"/>
    </row>
    <row r="127" spans="1:256" s="62" customFormat="1" ht="21.75" customHeight="1" x14ac:dyDescent="0.25">
      <c r="A127" s="59"/>
      <c r="B127" s="60" t="s">
        <v>150</v>
      </c>
      <c r="C127" s="59" t="s">
        <v>127</v>
      </c>
      <c r="D127" s="66">
        <f>32.27*1.015/1000</f>
        <v>3.275405E-2</v>
      </c>
      <c r="E127" s="59"/>
      <c r="F127" s="61"/>
      <c r="G127" s="61"/>
      <c r="H127" s="61"/>
      <c r="I127" s="61"/>
      <c r="J127" s="61"/>
      <c r="K127" s="61"/>
      <c r="L127" s="61"/>
      <c r="M127" s="61"/>
      <c r="N127" s="61"/>
      <c r="O127" s="61"/>
      <c r="P127" s="61"/>
      <c r="Q127" s="61"/>
      <c r="R127" s="61"/>
      <c r="S127" s="61"/>
      <c r="T127" s="61"/>
      <c r="U127" s="61"/>
      <c r="V127" s="61"/>
      <c r="W127" s="61"/>
      <c r="X127" s="61"/>
      <c r="Y127" s="61"/>
      <c r="Z127" s="61"/>
      <c r="AA127" s="61"/>
      <c r="AB127" s="61"/>
      <c r="AC127" s="61"/>
      <c r="AD127" s="61"/>
      <c r="AE127" s="61"/>
      <c r="AF127" s="61"/>
      <c r="AG127" s="61"/>
      <c r="AH127" s="61"/>
      <c r="AI127" s="61"/>
      <c r="AJ127" s="61"/>
      <c r="AK127" s="61"/>
      <c r="AL127" s="61"/>
      <c r="AM127" s="61"/>
      <c r="AN127" s="61"/>
      <c r="AO127" s="61"/>
      <c r="AP127" s="61"/>
      <c r="AQ127" s="61"/>
      <c r="AR127" s="61"/>
      <c r="AS127" s="61"/>
      <c r="AT127" s="61"/>
      <c r="AU127" s="61"/>
      <c r="AV127" s="61"/>
      <c r="AW127" s="61"/>
      <c r="AX127" s="61"/>
      <c r="AY127" s="61"/>
      <c r="AZ127" s="61"/>
      <c r="BA127" s="61"/>
      <c r="BB127" s="61"/>
      <c r="BC127" s="61"/>
      <c r="BD127" s="61"/>
      <c r="BE127" s="61"/>
      <c r="BF127" s="61"/>
      <c r="BG127" s="61"/>
      <c r="BH127" s="61"/>
      <c r="BI127" s="61"/>
      <c r="BJ127" s="61"/>
      <c r="BK127" s="61"/>
      <c r="BL127" s="61"/>
      <c r="BM127" s="61"/>
      <c r="BN127" s="61"/>
      <c r="BO127" s="61"/>
      <c r="BP127" s="61"/>
      <c r="BQ127" s="61"/>
      <c r="BR127" s="61"/>
      <c r="BS127" s="61"/>
      <c r="BT127" s="61"/>
      <c r="BU127" s="61"/>
      <c r="BV127" s="61"/>
      <c r="BW127" s="61"/>
      <c r="BX127" s="61"/>
      <c r="BY127" s="61"/>
      <c r="BZ127" s="61"/>
      <c r="CA127" s="61"/>
      <c r="CB127" s="61"/>
      <c r="CC127" s="61"/>
      <c r="CD127" s="61"/>
      <c r="CE127" s="61"/>
      <c r="CF127" s="61"/>
      <c r="CG127" s="61"/>
      <c r="CH127" s="61"/>
      <c r="CI127" s="61"/>
      <c r="CJ127" s="61"/>
      <c r="CK127" s="61"/>
      <c r="CL127" s="61"/>
      <c r="CM127" s="61"/>
      <c r="CN127" s="61"/>
      <c r="CO127" s="61"/>
      <c r="CP127" s="61"/>
      <c r="CQ127" s="61"/>
      <c r="CR127" s="61"/>
      <c r="CS127" s="61"/>
      <c r="CT127" s="61"/>
      <c r="CU127" s="61"/>
      <c r="CV127" s="61"/>
      <c r="CW127" s="61"/>
      <c r="CX127" s="61"/>
      <c r="CY127" s="61"/>
      <c r="CZ127" s="61"/>
      <c r="DA127" s="61"/>
      <c r="DB127" s="61"/>
      <c r="DC127" s="61"/>
      <c r="DD127" s="61"/>
      <c r="DE127" s="61"/>
      <c r="DF127" s="61"/>
      <c r="DG127" s="61"/>
      <c r="DH127" s="61"/>
      <c r="DI127" s="61"/>
      <c r="DJ127" s="61"/>
      <c r="DK127" s="61"/>
      <c r="DL127" s="61"/>
      <c r="DM127" s="61"/>
      <c r="DN127" s="61"/>
      <c r="DO127" s="61"/>
      <c r="DP127" s="61"/>
      <c r="DQ127" s="61"/>
      <c r="DR127" s="61"/>
      <c r="DS127" s="61"/>
      <c r="DT127" s="61"/>
      <c r="DU127" s="61"/>
      <c r="DV127" s="61"/>
      <c r="DW127" s="61"/>
      <c r="DX127" s="61"/>
      <c r="DY127" s="61"/>
      <c r="DZ127" s="61"/>
      <c r="EA127" s="61"/>
      <c r="EB127" s="61"/>
      <c r="EC127" s="61"/>
      <c r="ED127" s="61"/>
      <c r="EE127" s="61"/>
      <c r="EF127" s="61"/>
      <c r="EG127" s="61"/>
      <c r="EH127" s="61"/>
      <c r="EI127" s="61"/>
      <c r="EJ127" s="61"/>
      <c r="EK127" s="61"/>
      <c r="EL127" s="61"/>
      <c r="EM127" s="61"/>
      <c r="EN127" s="61"/>
      <c r="EO127" s="61"/>
      <c r="EP127" s="61"/>
      <c r="EQ127" s="61"/>
      <c r="ER127" s="61"/>
      <c r="ES127" s="61"/>
      <c r="ET127" s="61"/>
      <c r="EU127" s="61"/>
      <c r="EV127" s="61"/>
      <c r="EW127" s="61"/>
      <c r="EX127" s="61"/>
      <c r="EY127" s="61"/>
      <c r="EZ127" s="61"/>
      <c r="FA127" s="61"/>
      <c r="FB127" s="61"/>
      <c r="FC127" s="61"/>
      <c r="FD127" s="61"/>
      <c r="FE127" s="61"/>
      <c r="FF127" s="61"/>
      <c r="FG127" s="61"/>
      <c r="FH127" s="61"/>
      <c r="FI127" s="61"/>
      <c r="FJ127" s="61"/>
      <c r="FK127" s="61"/>
      <c r="FL127" s="61"/>
      <c r="FM127" s="61"/>
      <c r="FN127" s="61"/>
      <c r="FO127" s="61"/>
      <c r="FP127" s="61"/>
      <c r="FQ127" s="61"/>
      <c r="FR127" s="61"/>
      <c r="FS127" s="61"/>
      <c r="FT127" s="61"/>
      <c r="FU127" s="61"/>
      <c r="FV127" s="61"/>
      <c r="FW127" s="61"/>
      <c r="FX127" s="61"/>
      <c r="FY127" s="61"/>
      <c r="FZ127" s="61"/>
      <c r="GA127" s="61"/>
      <c r="GB127" s="61"/>
      <c r="GC127" s="61"/>
      <c r="GD127" s="61"/>
      <c r="GE127" s="61"/>
      <c r="GF127" s="61"/>
      <c r="GG127" s="61"/>
      <c r="GH127" s="61"/>
      <c r="GI127" s="61"/>
      <c r="GJ127" s="61"/>
      <c r="GK127" s="61"/>
      <c r="GL127" s="61"/>
      <c r="GM127" s="61"/>
      <c r="GN127" s="61"/>
      <c r="GO127" s="61"/>
      <c r="GP127" s="61"/>
      <c r="GQ127" s="61"/>
      <c r="GR127" s="61"/>
      <c r="GS127" s="61"/>
      <c r="GT127" s="61"/>
      <c r="GU127" s="61"/>
      <c r="GV127" s="61"/>
      <c r="GW127" s="61"/>
      <c r="GX127" s="61"/>
      <c r="GY127" s="61"/>
      <c r="GZ127" s="61"/>
      <c r="HA127" s="61"/>
      <c r="HB127" s="61"/>
      <c r="HC127" s="61"/>
      <c r="HD127" s="61"/>
      <c r="HE127" s="61"/>
      <c r="HF127" s="61"/>
      <c r="HG127" s="61"/>
      <c r="HH127" s="61"/>
      <c r="HI127" s="61"/>
      <c r="HJ127" s="61"/>
      <c r="HK127" s="61"/>
      <c r="HL127" s="61"/>
      <c r="HM127" s="61"/>
      <c r="HN127" s="61"/>
      <c r="HO127" s="61"/>
      <c r="HP127" s="61"/>
      <c r="HQ127" s="61"/>
      <c r="HR127" s="61"/>
      <c r="HS127" s="61"/>
      <c r="HT127" s="61"/>
      <c r="HU127" s="61"/>
      <c r="HV127" s="61"/>
      <c r="HW127" s="61"/>
      <c r="HX127" s="61"/>
      <c r="HY127" s="61"/>
      <c r="HZ127" s="61"/>
      <c r="IA127" s="61"/>
      <c r="IB127" s="61"/>
      <c r="IC127" s="61"/>
      <c r="ID127" s="61"/>
      <c r="IE127" s="61"/>
      <c r="IF127" s="61"/>
      <c r="IG127" s="61"/>
      <c r="IH127" s="61"/>
      <c r="II127" s="61"/>
      <c r="IJ127" s="61"/>
      <c r="IK127" s="61"/>
      <c r="IL127" s="61"/>
      <c r="IM127" s="61"/>
      <c r="IN127" s="61"/>
      <c r="IO127" s="61"/>
      <c r="IP127" s="61"/>
      <c r="IQ127" s="61"/>
      <c r="IR127" s="61"/>
      <c r="IS127" s="61"/>
      <c r="IT127" s="61"/>
      <c r="IU127" s="61"/>
      <c r="IV127" s="61"/>
    </row>
    <row r="128" spans="1:256" s="71" customFormat="1" ht="21.75" customHeight="1" x14ac:dyDescent="0.25">
      <c r="A128" s="34" t="s">
        <v>106</v>
      </c>
      <c r="B128" s="37" t="s">
        <v>163</v>
      </c>
      <c r="C128" s="34" t="s">
        <v>14</v>
      </c>
      <c r="D128" s="34" t="s">
        <v>82</v>
      </c>
      <c r="E128" s="34"/>
      <c r="F128" s="70"/>
      <c r="G128" s="70"/>
      <c r="H128" s="70"/>
      <c r="I128" s="70"/>
      <c r="J128" s="70"/>
      <c r="K128" s="70"/>
      <c r="L128" s="70"/>
      <c r="M128" s="70"/>
      <c r="N128" s="70"/>
      <c r="O128" s="70"/>
      <c r="P128" s="70"/>
      <c r="Q128" s="70"/>
      <c r="R128" s="70"/>
      <c r="S128" s="70"/>
      <c r="T128" s="70"/>
      <c r="U128" s="70"/>
      <c r="V128" s="70"/>
      <c r="W128" s="70"/>
      <c r="X128" s="70"/>
      <c r="Y128" s="70"/>
      <c r="Z128" s="70"/>
      <c r="AA128" s="70"/>
      <c r="AB128" s="70"/>
      <c r="AC128" s="70"/>
      <c r="AD128" s="70"/>
      <c r="AE128" s="70"/>
      <c r="AF128" s="70"/>
      <c r="AG128" s="70"/>
      <c r="AH128" s="70"/>
      <c r="AI128" s="70"/>
      <c r="AJ128" s="70"/>
      <c r="AK128" s="70"/>
      <c r="AL128" s="70"/>
      <c r="AM128" s="70"/>
      <c r="AN128" s="70"/>
      <c r="AO128" s="70"/>
      <c r="AP128" s="70"/>
      <c r="AQ128" s="70"/>
      <c r="AR128" s="70"/>
      <c r="AS128" s="70"/>
      <c r="AT128" s="70"/>
      <c r="AU128" s="70"/>
      <c r="AV128" s="70"/>
      <c r="AW128" s="70"/>
      <c r="AX128" s="70"/>
      <c r="AY128" s="70"/>
      <c r="AZ128" s="70"/>
      <c r="BA128" s="70"/>
      <c r="BB128" s="70"/>
      <c r="BC128" s="70"/>
      <c r="BD128" s="70"/>
      <c r="BE128" s="70"/>
      <c r="BF128" s="70"/>
      <c r="BG128" s="70"/>
      <c r="BH128" s="70"/>
      <c r="BI128" s="70"/>
      <c r="BJ128" s="70"/>
      <c r="BK128" s="70"/>
      <c r="BL128" s="70"/>
      <c r="BM128" s="70"/>
      <c r="BN128" s="70"/>
      <c r="BO128" s="70"/>
      <c r="BP128" s="70"/>
      <c r="BQ128" s="70"/>
      <c r="BR128" s="70"/>
      <c r="BS128" s="70"/>
      <c r="BT128" s="70"/>
      <c r="BU128" s="70"/>
      <c r="BV128" s="70"/>
      <c r="BW128" s="70"/>
      <c r="BX128" s="70"/>
      <c r="BY128" s="70"/>
      <c r="BZ128" s="70"/>
      <c r="CA128" s="70"/>
      <c r="CB128" s="70"/>
      <c r="CC128" s="70"/>
      <c r="CD128" s="70"/>
      <c r="CE128" s="70"/>
      <c r="CF128" s="70"/>
      <c r="CG128" s="70"/>
      <c r="CH128" s="70"/>
      <c r="CI128" s="70"/>
      <c r="CJ128" s="70"/>
      <c r="CK128" s="70"/>
      <c r="CL128" s="70"/>
      <c r="CM128" s="70"/>
      <c r="CN128" s="70"/>
      <c r="CO128" s="70"/>
      <c r="CP128" s="70"/>
      <c r="CQ128" s="70"/>
      <c r="CR128" s="70"/>
      <c r="CS128" s="70"/>
      <c r="CT128" s="70"/>
      <c r="CU128" s="70"/>
      <c r="CV128" s="70"/>
      <c r="CW128" s="70"/>
      <c r="CX128" s="70"/>
      <c r="CY128" s="70"/>
      <c r="CZ128" s="70"/>
      <c r="DA128" s="70"/>
      <c r="DB128" s="70"/>
      <c r="DC128" s="70"/>
      <c r="DD128" s="70"/>
      <c r="DE128" s="70"/>
      <c r="DF128" s="70"/>
      <c r="DG128" s="70"/>
      <c r="DH128" s="70"/>
      <c r="DI128" s="70"/>
      <c r="DJ128" s="70"/>
      <c r="DK128" s="70"/>
      <c r="DL128" s="70"/>
      <c r="DM128" s="70"/>
      <c r="DN128" s="70"/>
      <c r="DO128" s="70"/>
      <c r="DP128" s="70"/>
      <c r="DQ128" s="70"/>
      <c r="DR128" s="70"/>
      <c r="DS128" s="70"/>
      <c r="DT128" s="70"/>
      <c r="DU128" s="70"/>
      <c r="DV128" s="70"/>
      <c r="DW128" s="70"/>
      <c r="DX128" s="70"/>
      <c r="DY128" s="70"/>
      <c r="DZ128" s="70"/>
      <c r="EA128" s="70"/>
      <c r="EB128" s="70"/>
      <c r="EC128" s="70"/>
      <c r="ED128" s="70"/>
      <c r="EE128" s="70"/>
      <c r="EF128" s="70"/>
      <c r="EG128" s="70"/>
      <c r="EH128" s="70"/>
      <c r="EI128" s="70"/>
      <c r="EJ128" s="70"/>
      <c r="EK128" s="70"/>
      <c r="EL128" s="70"/>
      <c r="EM128" s="70"/>
      <c r="EN128" s="70"/>
      <c r="EO128" s="70"/>
      <c r="EP128" s="70"/>
      <c r="EQ128" s="70"/>
      <c r="ER128" s="70"/>
      <c r="ES128" s="70"/>
      <c r="ET128" s="70"/>
      <c r="EU128" s="70"/>
      <c r="EV128" s="70"/>
      <c r="EW128" s="70"/>
      <c r="EX128" s="70"/>
      <c r="EY128" s="70"/>
      <c r="EZ128" s="70"/>
      <c r="FA128" s="70"/>
      <c r="FB128" s="70"/>
      <c r="FC128" s="70"/>
      <c r="FD128" s="70"/>
      <c r="FE128" s="70"/>
      <c r="FF128" s="70"/>
      <c r="FG128" s="70"/>
      <c r="FH128" s="70"/>
      <c r="FI128" s="70"/>
      <c r="FJ128" s="70"/>
      <c r="FK128" s="70"/>
      <c r="FL128" s="70"/>
      <c r="FM128" s="70"/>
      <c r="FN128" s="70"/>
      <c r="FO128" s="70"/>
      <c r="FP128" s="70"/>
      <c r="FQ128" s="70"/>
      <c r="FR128" s="70"/>
      <c r="FS128" s="70"/>
      <c r="FT128" s="70"/>
      <c r="FU128" s="70"/>
      <c r="FV128" s="70"/>
      <c r="FW128" s="70"/>
      <c r="FX128" s="70"/>
      <c r="FY128" s="70"/>
      <c r="FZ128" s="70"/>
      <c r="GA128" s="70"/>
      <c r="GB128" s="70"/>
      <c r="GC128" s="70"/>
      <c r="GD128" s="70"/>
      <c r="GE128" s="70"/>
      <c r="GF128" s="70"/>
      <c r="GG128" s="70"/>
      <c r="GH128" s="70"/>
      <c r="GI128" s="70"/>
      <c r="GJ128" s="70"/>
      <c r="GK128" s="70"/>
      <c r="GL128" s="70"/>
      <c r="GM128" s="70"/>
      <c r="GN128" s="70"/>
      <c r="GO128" s="70"/>
      <c r="GP128" s="70"/>
      <c r="GQ128" s="70"/>
      <c r="GR128" s="70"/>
      <c r="GS128" s="70"/>
      <c r="GT128" s="70"/>
      <c r="GU128" s="70"/>
      <c r="GV128" s="70"/>
      <c r="GW128" s="70"/>
      <c r="GX128" s="70"/>
      <c r="GY128" s="70"/>
      <c r="GZ128" s="70"/>
      <c r="HA128" s="70"/>
      <c r="HB128" s="70"/>
      <c r="HC128" s="70"/>
      <c r="HD128" s="70"/>
      <c r="HE128" s="70"/>
      <c r="HF128" s="70"/>
      <c r="HG128" s="70"/>
      <c r="HH128" s="70"/>
      <c r="HI128" s="70"/>
      <c r="HJ128" s="70"/>
      <c r="HK128" s="70"/>
      <c r="HL128" s="70"/>
      <c r="HM128" s="70"/>
      <c r="HN128" s="70"/>
      <c r="HO128" s="70"/>
      <c r="HP128" s="70"/>
      <c r="HQ128" s="70"/>
      <c r="HR128" s="70"/>
      <c r="HS128" s="70"/>
      <c r="HT128" s="70"/>
      <c r="HU128" s="70"/>
      <c r="HV128" s="70"/>
      <c r="HW128" s="70"/>
      <c r="HX128" s="70"/>
      <c r="HY128" s="70"/>
      <c r="HZ128" s="70"/>
      <c r="IA128" s="70"/>
      <c r="IB128" s="70"/>
      <c r="IC128" s="70"/>
      <c r="ID128" s="70"/>
      <c r="IE128" s="70"/>
      <c r="IF128" s="70"/>
      <c r="IG128" s="70"/>
      <c r="IH128" s="70"/>
      <c r="II128" s="70"/>
      <c r="IJ128" s="70"/>
      <c r="IK128" s="70"/>
      <c r="IL128" s="70"/>
      <c r="IM128" s="70"/>
      <c r="IN128" s="70"/>
      <c r="IO128" s="70"/>
      <c r="IP128" s="70"/>
      <c r="IQ128" s="70"/>
      <c r="IR128" s="70"/>
      <c r="IS128" s="70"/>
      <c r="IT128" s="70"/>
      <c r="IU128" s="70"/>
      <c r="IV128" s="70"/>
    </row>
    <row r="129" spans="1:256" s="71" customFormat="1" ht="37.5" x14ac:dyDescent="0.25">
      <c r="A129" s="34"/>
      <c r="B129" s="73" t="s">
        <v>164</v>
      </c>
      <c r="C129" s="34" t="s">
        <v>14</v>
      </c>
      <c r="D129" s="63">
        <v>4</v>
      </c>
      <c r="E129" s="34"/>
      <c r="F129" s="70"/>
      <c r="G129" s="70"/>
      <c r="H129" s="70"/>
      <c r="I129" s="70"/>
      <c r="J129" s="70"/>
      <c r="K129" s="70"/>
      <c r="L129" s="70"/>
      <c r="M129" s="70"/>
      <c r="N129" s="70"/>
      <c r="O129" s="70"/>
      <c r="P129" s="70"/>
      <c r="Q129" s="70"/>
      <c r="R129" s="70"/>
      <c r="S129" s="70"/>
      <c r="T129" s="70"/>
      <c r="U129" s="70"/>
      <c r="V129" s="70"/>
      <c r="W129" s="70"/>
      <c r="X129" s="70"/>
      <c r="Y129" s="70"/>
      <c r="Z129" s="70"/>
      <c r="AA129" s="70"/>
      <c r="AB129" s="70"/>
      <c r="AC129" s="70"/>
      <c r="AD129" s="70"/>
      <c r="AE129" s="70"/>
      <c r="AF129" s="70"/>
      <c r="AG129" s="70"/>
      <c r="AH129" s="70"/>
      <c r="AI129" s="70"/>
      <c r="AJ129" s="70"/>
      <c r="AK129" s="70"/>
      <c r="AL129" s="70"/>
      <c r="AM129" s="70"/>
      <c r="AN129" s="70"/>
      <c r="AO129" s="70"/>
      <c r="AP129" s="70"/>
      <c r="AQ129" s="70"/>
      <c r="AR129" s="70"/>
      <c r="AS129" s="70"/>
      <c r="AT129" s="70"/>
      <c r="AU129" s="70"/>
      <c r="AV129" s="70"/>
      <c r="AW129" s="70"/>
      <c r="AX129" s="70"/>
      <c r="AY129" s="70"/>
      <c r="AZ129" s="70"/>
      <c r="BA129" s="70"/>
      <c r="BB129" s="70"/>
      <c r="BC129" s="70"/>
      <c r="BD129" s="70"/>
      <c r="BE129" s="70"/>
      <c r="BF129" s="70"/>
      <c r="BG129" s="70"/>
      <c r="BH129" s="70"/>
      <c r="BI129" s="70"/>
      <c r="BJ129" s="70"/>
      <c r="BK129" s="70"/>
      <c r="BL129" s="70"/>
      <c r="BM129" s="70"/>
      <c r="BN129" s="70"/>
      <c r="BO129" s="70"/>
      <c r="BP129" s="70"/>
      <c r="BQ129" s="70"/>
      <c r="BR129" s="70"/>
      <c r="BS129" s="70"/>
      <c r="BT129" s="70"/>
      <c r="BU129" s="70"/>
      <c r="BV129" s="70"/>
      <c r="BW129" s="70"/>
      <c r="BX129" s="70"/>
      <c r="BY129" s="70"/>
      <c r="BZ129" s="70"/>
      <c r="CA129" s="70"/>
      <c r="CB129" s="70"/>
      <c r="CC129" s="70"/>
      <c r="CD129" s="70"/>
      <c r="CE129" s="70"/>
      <c r="CF129" s="70"/>
      <c r="CG129" s="70"/>
      <c r="CH129" s="70"/>
      <c r="CI129" s="70"/>
      <c r="CJ129" s="70"/>
      <c r="CK129" s="70"/>
      <c r="CL129" s="70"/>
      <c r="CM129" s="70"/>
      <c r="CN129" s="70"/>
      <c r="CO129" s="70"/>
      <c r="CP129" s="70"/>
      <c r="CQ129" s="70"/>
      <c r="CR129" s="70"/>
      <c r="CS129" s="70"/>
      <c r="CT129" s="70"/>
      <c r="CU129" s="70"/>
      <c r="CV129" s="70"/>
      <c r="CW129" s="70"/>
      <c r="CX129" s="70"/>
      <c r="CY129" s="70"/>
      <c r="CZ129" s="70"/>
      <c r="DA129" s="70"/>
      <c r="DB129" s="70"/>
      <c r="DC129" s="70"/>
      <c r="DD129" s="70"/>
      <c r="DE129" s="70"/>
      <c r="DF129" s="70"/>
      <c r="DG129" s="70"/>
      <c r="DH129" s="70"/>
      <c r="DI129" s="70"/>
      <c r="DJ129" s="70"/>
      <c r="DK129" s="70"/>
      <c r="DL129" s="70"/>
      <c r="DM129" s="70"/>
      <c r="DN129" s="70"/>
      <c r="DO129" s="70"/>
      <c r="DP129" s="70"/>
      <c r="DQ129" s="70"/>
      <c r="DR129" s="70"/>
      <c r="DS129" s="70"/>
      <c r="DT129" s="70"/>
      <c r="DU129" s="70"/>
      <c r="DV129" s="70"/>
      <c r="DW129" s="70"/>
      <c r="DX129" s="70"/>
      <c r="DY129" s="70"/>
      <c r="DZ129" s="70"/>
      <c r="EA129" s="70"/>
      <c r="EB129" s="70"/>
      <c r="EC129" s="70"/>
      <c r="ED129" s="70"/>
      <c r="EE129" s="70"/>
      <c r="EF129" s="70"/>
      <c r="EG129" s="70"/>
      <c r="EH129" s="70"/>
      <c r="EI129" s="70"/>
      <c r="EJ129" s="70"/>
      <c r="EK129" s="70"/>
      <c r="EL129" s="70"/>
      <c r="EM129" s="70"/>
      <c r="EN129" s="70"/>
      <c r="EO129" s="70"/>
      <c r="EP129" s="70"/>
      <c r="EQ129" s="70"/>
      <c r="ER129" s="70"/>
      <c r="ES129" s="70"/>
      <c r="ET129" s="70"/>
      <c r="EU129" s="70"/>
      <c r="EV129" s="70"/>
      <c r="EW129" s="70"/>
      <c r="EX129" s="70"/>
      <c r="EY129" s="70"/>
      <c r="EZ129" s="70"/>
      <c r="FA129" s="70"/>
      <c r="FB129" s="70"/>
      <c r="FC129" s="70"/>
      <c r="FD129" s="70"/>
      <c r="FE129" s="70"/>
      <c r="FF129" s="70"/>
      <c r="FG129" s="70"/>
      <c r="FH129" s="70"/>
      <c r="FI129" s="70"/>
      <c r="FJ129" s="70"/>
      <c r="FK129" s="70"/>
      <c r="FL129" s="70"/>
      <c r="FM129" s="70"/>
      <c r="FN129" s="70"/>
      <c r="FO129" s="70"/>
      <c r="FP129" s="70"/>
      <c r="FQ129" s="70"/>
      <c r="FR129" s="70"/>
      <c r="FS129" s="70"/>
      <c r="FT129" s="70"/>
      <c r="FU129" s="70"/>
      <c r="FV129" s="70"/>
      <c r="FW129" s="70"/>
      <c r="FX129" s="70"/>
      <c r="FY129" s="70"/>
      <c r="FZ129" s="70"/>
      <c r="GA129" s="70"/>
      <c r="GB129" s="70"/>
      <c r="GC129" s="70"/>
      <c r="GD129" s="70"/>
      <c r="GE129" s="70"/>
      <c r="GF129" s="70"/>
      <c r="GG129" s="70"/>
      <c r="GH129" s="70"/>
      <c r="GI129" s="70"/>
      <c r="GJ129" s="70"/>
      <c r="GK129" s="70"/>
      <c r="GL129" s="70"/>
      <c r="GM129" s="70"/>
      <c r="GN129" s="70"/>
      <c r="GO129" s="70"/>
      <c r="GP129" s="70"/>
      <c r="GQ129" s="70"/>
      <c r="GR129" s="70"/>
      <c r="GS129" s="70"/>
      <c r="GT129" s="70"/>
      <c r="GU129" s="70"/>
      <c r="GV129" s="70"/>
      <c r="GW129" s="70"/>
      <c r="GX129" s="70"/>
      <c r="GY129" s="70"/>
      <c r="GZ129" s="70"/>
      <c r="HA129" s="70"/>
      <c r="HB129" s="70"/>
      <c r="HC129" s="70"/>
      <c r="HD129" s="70"/>
      <c r="HE129" s="70"/>
      <c r="HF129" s="70"/>
      <c r="HG129" s="70"/>
      <c r="HH129" s="70"/>
      <c r="HI129" s="70"/>
      <c r="HJ129" s="70"/>
      <c r="HK129" s="70"/>
      <c r="HL129" s="70"/>
      <c r="HM129" s="70"/>
      <c r="HN129" s="70"/>
      <c r="HO129" s="70"/>
      <c r="HP129" s="70"/>
      <c r="HQ129" s="70"/>
      <c r="HR129" s="70"/>
      <c r="HS129" s="70"/>
      <c r="HT129" s="70"/>
      <c r="HU129" s="70"/>
      <c r="HV129" s="70"/>
      <c r="HW129" s="70"/>
      <c r="HX129" s="70"/>
      <c r="HY129" s="70"/>
      <c r="HZ129" s="70"/>
      <c r="IA129" s="70"/>
      <c r="IB129" s="70"/>
      <c r="IC129" s="70"/>
      <c r="ID129" s="70"/>
      <c r="IE129" s="70"/>
      <c r="IF129" s="70"/>
      <c r="IG129" s="70"/>
      <c r="IH129" s="70"/>
      <c r="II129" s="70"/>
      <c r="IJ129" s="70"/>
      <c r="IK129" s="70"/>
      <c r="IL129" s="70"/>
      <c r="IM129" s="70"/>
      <c r="IN129" s="70"/>
      <c r="IO129" s="70"/>
      <c r="IP129" s="70"/>
      <c r="IQ129" s="70"/>
      <c r="IR129" s="70"/>
      <c r="IS129" s="70"/>
      <c r="IT129" s="70"/>
      <c r="IU129" s="70"/>
      <c r="IV129" s="70"/>
    </row>
    <row r="130" spans="1:256" s="71" customFormat="1" ht="37.5" x14ac:dyDescent="0.25">
      <c r="A130" s="34"/>
      <c r="B130" s="73" t="s">
        <v>165</v>
      </c>
      <c r="C130" s="34" t="s">
        <v>14</v>
      </c>
      <c r="D130" s="63">
        <v>4</v>
      </c>
      <c r="E130" s="34"/>
      <c r="F130" s="70"/>
      <c r="G130" s="70"/>
      <c r="H130" s="70"/>
      <c r="I130" s="70"/>
      <c r="J130" s="70"/>
      <c r="K130" s="70"/>
      <c r="L130" s="70"/>
      <c r="M130" s="70"/>
      <c r="N130" s="70"/>
      <c r="O130" s="70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  <c r="AA130" s="70"/>
      <c r="AB130" s="70"/>
      <c r="AC130" s="70"/>
      <c r="AD130" s="70"/>
      <c r="AE130" s="70"/>
      <c r="AF130" s="70"/>
      <c r="AG130" s="70"/>
      <c r="AH130" s="70"/>
      <c r="AI130" s="70"/>
      <c r="AJ130" s="70"/>
      <c r="AK130" s="70"/>
      <c r="AL130" s="70"/>
      <c r="AM130" s="70"/>
      <c r="AN130" s="70"/>
      <c r="AO130" s="70"/>
      <c r="AP130" s="70"/>
      <c r="AQ130" s="70"/>
      <c r="AR130" s="70"/>
      <c r="AS130" s="70"/>
      <c r="AT130" s="70"/>
      <c r="AU130" s="70"/>
      <c r="AV130" s="70"/>
      <c r="AW130" s="70"/>
      <c r="AX130" s="70"/>
      <c r="AY130" s="70"/>
      <c r="AZ130" s="70"/>
      <c r="BA130" s="70"/>
      <c r="BB130" s="70"/>
      <c r="BC130" s="70"/>
      <c r="BD130" s="70"/>
      <c r="BE130" s="70"/>
      <c r="BF130" s="70"/>
      <c r="BG130" s="70"/>
      <c r="BH130" s="70"/>
      <c r="BI130" s="70"/>
      <c r="BJ130" s="70"/>
      <c r="BK130" s="70"/>
      <c r="BL130" s="70"/>
      <c r="BM130" s="70"/>
      <c r="BN130" s="70"/>
      <c r="BO130" s="70"/>
      <c r="BP130" s="70"/>
      <c r="BQ130" s="70"/>
      <c r="BR130" s="70"/>
      <c r="BS130" s="70"/>
      <c r="BT130" s="70"/>
      <c r="BU130" s="70"/>
      <c r="BV130" s="70"/>
      <c r="BW130" s="70"/>
      <c r="BX130" s="70"/>
      <c r="BY130" s="70"/>
      <c r="BZ130" s="70"/>
      <c r="CA130" s="70"/>
      <c r="CB130" s="70"/>
      <c r="CC130" s="70"/>
      <c r="CD130" s="70"/>
      <c r="CE130" s="70"/>
      <c r="CF130" s="70"/>
      <c r="CG130" s="70"/>
      <c r="CH130" s="70"/>
      <c r="CI130" s="70"/>
      <c r="CJ130" s="70"/>
      <c r="CK130" s="70"/>
      <c r="CL130" s="70"/>
      <c r="CM130" s="70"/>
      <c r="CN130" s="70"/>
      <c r="CO130" s="70"/>
      <c r="CP130" s="70"/>
      <c r="CQ130" s="70"/>
      <c r="CR130" s="70"/>
      <c r="CS130" s="70"/>
      <c r="CT130" s="70"/>
      <c r="CU130" s="70"/>
      <c r="CV130" s="70"/>
      <c r="CW130" s="70"/>
      <c r="CX130" s="70"/>
      <c r="CY130" s="70"/>
      <c r="CZ130" s="70"/>
      <c r="DA130" s="70"/>
      <c r="DB130" s="70"/>
      <c r="DC130" s="70"/>
      <c r="DD130" s="70"/>
      <c r="DE130" s="70"/>
      <c r="DF130" s="70"/>
      <c r="DG130" s="70"/>
      <c r="DH130" s="70"/>
      <c r="DI130" s="70"/>
      <c r="DJ130" s="70"/>
      <c r="DK130" s="70"/>
      <c r="DL130" s="70"/>
      <c r="DM130" s="70"/>
      <c r="DN130" s="70"/>
      <c r="DO130" s="70"/>
      <c r="DP130" s="70"/>
      <c r="DQ130" s="70"/>
      <c r="DR130" s="70"/>
      <c r="DS130" s="70"/>
      <c r="DT130" s="70"/>
      <c r="DU130" s="70"/>
      <c r="DV130" s="70"/>
      <c r="DW130" s="70"/>
      <c r="DX130" s="70"/>
      <c r="DY130" s="70"/>
      <c r="DZ130" s="70"/>
      <c r="EA130" s="70"/>
      <c r="EB130" s="70"/>
      <c r="EC130" s="70"/>
      <c r="ED130" s="70"/>
      <c r="EE130" s="70"/>
      <c r="EF130" s="70"/>
      <c r="EG130" s="70"/>
      <c r="EH130" s="70"/>
      <c r="EI130" s="70"/>
      <c r="EJ130" s="70"/>
      <c r="EK130" s="70"/>
      <c r="EL130" s="70"/>
      <c r="EM130" s="70"/>
      <c r="EN130" s="70"/>
      <c r="EO130" s="70"/>
      <c r="EP130" s="70"/>
      <c r="EQ130" s="70"/>
      <c r="ER130" s="70"/>
      <c r="ES130" s="70"/>
      <c r="ET130" s="70"/>
      <c r="EU130" s="70"/>
      <c r="EV130" s="70"/>
      <c r="EW130" s="70"/>
      <c r="EX130" s="70"/>
      <c r="EY130" s="70"/>
      <c r="EZ130" s="70"/>
      <c r="FA130" s="70"/>
      <c r="FB130" s="70"/>
      <c r="FC130" s="70"/>
      <c r="FD130" s="70"/>
      <c r="FE130" s="70"/>
      <c r="FF130" s="70"/>
      <c r="FG130" s="70"/>
      <c r="FH130" s="70"/>
      <c r="FI130" s="70"/>
      <c r="FJ130" s="70"/>
      <c r="FK130" s="70"/>
      <c r="FL130" s="70"/>
      <c r="FM130" s="70"/>
      <c r="FN130" s="70"/>
      <c r="FO130" s="70"/>
      <c r="FP130" s="70"/>
      <c r="FQ130" s="70"/>
      <c r="FR130" s="70"/>
      <c r="FS130" s="70"/>
      <c r="FT130" s="70"/>
      <c r="FU130" s="70"/>
      <c r="FV130" s="70"/>
      <c r="FW130" s="70"/>
      <c r="FX130" s="70"/>
      <c r="FY130" s="70"/>
      <c r="FZ130" s="70"/>
      <c r="GA130" s="70"/>
      <c r="GB130" s="70"/>
      <c r="GC130" s="70"/>
      <c r="GD130" s="70"/>
      <c r="GE130" s="70"/>
      <c r="GF130" s="70"/>
      <c r="GG130" s="70"/>
      <c r="GH130" s="70"/>
      <c r="GI130" s="70"/>
      <c r="GJ130" s="70"/>
      <c r="GK130" s="70"/>
      <c r="GL130" s="70"/>
      <c r="GM130" s="70"/>
      <c r="GN130" s="70"/>
      <c r="GO130" s="70"/>
      <c r="GP130" s="70"/>
      <c r="GQ130" s="70"/>
      <c r="GR130" s="70"/>
      <c r="GS130" s="70"/>
      <c r="GT130" s="70"/>
      <c r="GU130" s="70"/>
      <c r="GV130" s="70"/>
      <c r="GW130" s="70"/>
      <c r="GX130" s="70"/>
      <c r="GY130" s="70"/>
      <c r="GZ130" s="70"/>
      <c r="HA130" s="70"/>
      <c r="HB130" s="70"/>
      <c r="HC130" s="70"/>
      <c r="HD130" s="70"/>
      <c r="HE130" s="70"/>
      <c r="HF130" s="70"/>
      <c r="HG130" s="70"/>
      <c r="HH130" s="70"/>
      <c r="HI130" s="70"/>
      <c r="HJ130" s="70"/>
      <c r="HK130" s="70"/>
      <c r="HL130" s="70"/>
      <c r="HM130" s="70"/>
      <c r="HN130" s="70"/>
      <c r="HO130" s="70"/>
      <c r="HP130" s="70"/>
      <c r="HQ130" s="70"/>
      <c r="HR130" s="70"/>
      <c r="HS130" s="70"/>
      <c r="HT130" s="70"/>
      <c r="HU130" s="70"/>
      <c r="HV130" s="70"/>
      <c r="HW130" s="70"/>
      <c r="HX130" s="70"/>
      <c r="HY130" s="70"/>
      <c r="HZ130" s="70"/>
      <c r="IA130" s="70"/>
      <c r="IB130" s="70"/>
      <c r="IC130" s="70"/>
      <c r="ID130" s="70"/>
      <c r="IE130" s="70"/>
      <c r="IF130" s="70"/>
      <c r="IG130" s="70"/>
      <c r="IH130" s="70"/>
      <c r="II130" s="70"/>
      <c r="IJ130" s="70"/>
      <c r="IK130" s="70"/>
      <c r="IL130" s="70"/>
      <c r="IM130" s="70"/>
      <c r="IN130" s="70"/>
      <c r="IO130" s="70"/>
      <c r="IP130" s="70"/>
      <c r="IQ130" s="70"/>
      <c r="IR130" s="70"/>
      <c r="IS130" s="70"/>
      <c r="IT130" s="70"/>
      <c r="IU130" s="70"/>
      <c r="IV130" s="70"/>
    </row>
    <row r="131" spans="1:256" s="71" customFormat="1" ht="21.75" customHeight="1" x14ac:dyDescent="0.25">
      <c r="A131" s="34" t="s">
        <v>107</v>
      </c>
      <c r="B131" s="37" t="s">
        <v>169</v>
      </c>
      <c r="C131" s="34" t="s">
        <v>14</v>
      </c>
      <c r="D131" s="34" t="s">
        <v>55</v>
      </c>
      <c r="E131" s="34"/>
      <c r="F131" s="70"/>
      <c r="G131" s="70"/>
      <c r="H131" s="70"/>
      <c r="I131" s="70"/>
      <c r="J131" s="70"/>
      <c r="K131" s="70"/>
      <c r="L131" s="70"/>
      <c r="M131" s="70"/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  <c r="AA131" s="70"/>
      <c r="AB131" s="70"/>
      <c r="AC131" s="70"/>
      <c r="AD131" s="70"/>
      <c r="AE131" s="70"/>
      <c r="AF131" s="70"/>
      <c r="AG131" s="70"/>
      <c r="AH131" s="70"/>
      <c r="AI131" s="70"/>
      <c r="AJ131" s="70"/>
      <c r="AK131" s="70"/>
      <c r="AL131" s="70"/>
      <c r="AM131" s="70"/>
      <c r="AN131" s="70"/>
      <c r="AO131" s="70"/>
      <c r="AP131" s="70"/>
      <c r="AQ131" s="70"/>
      <c r="AR131" s="70"/>
      <c r="AS131" s="70"/>
      <c r="AT131" s="70"/>
      <c r="AU131" s="70"/>
      <c r="AV131" s="70"/>
      <c r="AW131" s="70"/>
      <c r="AX131" s="70"/>
      <c r="AY131" s="70"/>
      <c r="AZ131" s="70"/>
      <c r="BA131" s="70"/>
      <c r="BB131" s="70"/>
      <c r="BC131" s="70"/>
      <c r="BD131" s="70"/>
      <c r="BE131" s="70"/>
      <c r="BF131" s="70"/>
      <c r="BG131" s="70"/>
      <c r="BH131" s="70"/>
      <c r="BI131" s="70"/>
      <c r="BJ131" s="70"/>
      <c r="BK131" s="70"/>
      <c r="BL131" s="70"/>
      <c r="BM131" s="70"/>
      <c r="BN131" s="70"/>
      <c r="BO131" s="70"/>
      <c r="BP131" s="70"/>
      <c r="BQ131" s="70"/>
      <c r="BR131" s="70"/>
      <c r="BS131" s="70"/>
      <c r="BT131" s="70"/>
      <c r="BU131" s="70"/>
      <c r="BV131" s="70"/>
      <c r="BW131" s="70"/>
      <c r="BX131" s="70"/>
      <c r="BY131" s="70"/>
      <c r="BZ131" s="70"/>
      <c r="CA131" s="70"/>
      <c r="CB131" s="70"/>
      <c r="CC131" s="70"/>
      <c r="CD131" s="70"/>
      <c r="CE131" s="70"/>
      <c r="CF131" s="70"/>
      <c r="CG131" s="70"/>
      <c r="CH131" s="70"/>
      <c r="CI131" s="70"/>
      <c r="CJ131" s="70"/>
      <c r="CK131" s="70"/>
      <c r="CL131" s="70"/>
      <c r="CM131" s="70"/>
      <c r="CN131" s="70"/>
      <c r="CO131" s="70"/>
      <c r="CP131" s="70"/>
      <c r="CQ131" s="70"/>
      <c r="CR131" s="70"/>
      <c r="CS131" s="70"/>
      <c r="CT131" s="70"/>
      <c r="CU131" s="70"/>
      <c r="CV131" s="70"/>
      <c r="CW131" s="70"/>
      <c r="CX131" s="70"/>
      <c r="CY131" s="70"/>
      <c r="CZ131" s="70"/>
      <c r="DA131" s="70"/>
      <c r="DB131" s="70"/>
      <c r="DC131" s="70"/>
      <c r="DD131" s="70"/>
      <c r="DE131" s="70"/>
      <c r="DF131" s="70"/>
      <c r="DG131" s="70"/>
      <c r="DH131" s="70"/>
      <c r="DI131" s="70"/>
      <c r="DJ131" s="70"/>
      <c r="DK131" s="70"/>
      <c r="DL131" s="70"/>
      <c r="DM131" s="70"/>
      <c r="DN131" s="70"/>
      <c r="DO131" s="70"/>
      <c r="DP131" s="70"/>
      <c r="DQ131" s="70"/>
      <c r="DR131" s="70"/>
      <c r="DS131" s="70"/>
      <c r="DT131" s="70"/>
      <c r="DU131" s="70"/>
      <c r="DV131" s="70"/>
      <c r="DW131" s="70"/>
      <c r="DX131" s="70"/>
      <c r="DY131" s="70"/>
      <c r="DZ131" s="70"/>
      <c r="EA131" s="70"/>
      <c r="EB131" s="70"/>
      <c r="EC131" s="70"/>
      <c r="ED131" s="70"/>
      <c r="EE131" s="70"/>
      <c r="EF131" s="70"/>
      <c r="EG131" s="70"/>
      <c r="EH131" s="70"/>
      <c r="EI131" s="70"/>
      <c r="EJ131" s="70"/>
      <c r="EK131" s="70"/>
      <c r="EL131" s="70"/>
      <c r="EM131" s="70"/>
      <c r="EN131" s="70"/>
      <c r="EO131" s="70"/>
      <c r="EP131" s="70"/>
      <c r="EQ131" s="70"/>
      <c r="ER131" s="70"/>
      <c r="ES131" s="70"/>
      <c r="ET131" s="70"/>
      <c r="EU131" s="70"/>
      <c r="EV131" s="70"/>
      <c r="EW131" s="70"/>
      <c r="EX131" s="70"/>
      <c r="EY131" s="70"/>
      <c r="EZ131" s="70"/>
      <c r="FA131" s="70"/>
      <c r="FB131" s="70"/>
      <c r="FC131" s="70"/>
      <c r="FD131" s="70"/>
      <c r="FE131" s="70"/>
      <c r="FF131" s="70"/>
      <c r="FG131" s="70"/>
      <c r="FH131" s="70"/>
      <c r="FI131" s="70"/>
      <c r="FJ131" s="70"/>
      <c r="FK131" s="70"/>
      <c r="FL131" s="70"/>
      <c r="FM131" s="70"/>
      <c r="FN131" s="70"/>
      <c r="FO131" s="70"/>
      <c r="FP131" s="70"/>
      <c r="FQ131" s="70"/>
      <c r="FR131" s="70"/>
      <c r="FS131" s="70"/>
      <c r="FT131" s="70"/>
      <c r="FU131" s="70"/>
      <c r="FV131" s="70"/>
      <c r="FW131" s="70"/>
      <c r="FX131" s="70"/>
      <c r="FY131" s="70"/>
      <c r="FZ131" s="70"/>
      <c r="GA131" s="70"/>
      <c r="GB131" s="70"/>
      <c r="GC131" s="70"/>
      <c r="GD131" s="70"/>
      <c r="GE131" s="70"/>
      <c r="GF131" s="70"/>
      <c r="GG131" s="70"/>
      <c r="GH131" s="70"/>
      <c r="GI131" s="70"/>
      <c r="GJ131" s="70"/>
      <c r="GK131" s="70"/>
      <c r="GL131" s="70"/>
      <c r="GM131" s="70"/>
      <c r="GN131" s="70"/>
      <c r="GO131" s="70"/>
      <c r="GP131" s="70"/>
      <c r="GQ131" s="70"/>
      <c r="GR131" s="70"/>
      <c r="GS131" s="70"/>
      <c r="GT131" s="70"/>
      <c r="GU131" s="70"/>
      <c r="GV131" s="70"/>
      <c r="GW131" s="70"/>
      <c r="GX131" s="70"/>
      <c r="GY131" s="70"/>
      <c r="GZ131" s="70"/>
      <c r="HA131" s="70"/>
      <c r="HB131" s="70"/>
      <c r="HC131" s="70"/>
      <c r="HD131" s="70"/>
      <c r="HE131" s="70"/>
      <c r="HF131" s="70"/>
      <c r="HG131" s="70"/>
      <c r="HH131" s="70"/>
      <c r="HI131" s="70"/>
      <c r="HJ131" s="70"/>
      <c r="HK131" s="70"/>
      <c r="HL131" s="70"/>
      <c r="HM131" s="70"/>
      <c r="HN131" s="70"/>
      <c r="HO131" s="70"/>
      <c r="HP131" s="70"/>
      <c r="HQ131" s="70"/>
      <c r="HR131" s="70"/>
      <c r="HS131" s="70"/>
      <c r="HT131" s="70"/>
      <c r="HU131" s="70"/>
      <c r="HV131" s="70"/>
      <c r="HW131" s="70"/>
      <c r="HX131" s="70"/>
      <c r="HY131" s="70"/>
      <c r="HZ131" s="70"/>
      <c r="IA131" s="70"/>
      <c r="IB131" s="70"/>
      <c r="IC131" s="70"/>
      <c r="ID131" s="70"/>
      <c r="IE131" s="70"/>
      <c r="IF131" s="70"/>
      <c r="IG131" s="70"/>
      <c r="IH131" s="70"/>
      <c r="II131" s="70"/>
      <c r="IJ131" s="70"/>
      <c r="IK131" s="70"/>
      <c r="IL131" s="70"/>
      <c r="IM131" s="70"/>
      <c r="IN131" s="70"/>
      <c r="IO131" s="70"/>
      <c r="IP131" s="70"/>
      <c r="IQ131" s="70"/>
      <c r="IR131" s="70"/>
      <c r="IS131" s="70"/>
      <c r="IT131" s="70"/>
      <c r="IU131" s="70"/>
      <c r="IV131" s="70"/>
    </row>
    <row r="132" spans="1:256" s="71" customFormat="1" ht="18.75" x14ac:dyDescent="0.25">
      <c r="A132" s="34"/>
      <c r="B132" s="73" t="s">
        <v>167</v>
      </c>
      <c r="C132" s="34" t="s">
        <v>127</v>
      </c>
      <c r="D132" s="64">
        <v>1.6000000000000001E-3</v>
      </c>
      <c r="E132" s="34"/>
      <c r="F132" s="70"/>
      <c r="G132" s="70"/>
      <c r="H132" s="70"/>
      <c r="I132" s="70"/>
      <c r="J132" s="70"/>
      <c r="K132" s="70"/>
      <c r="L132" s="70"/>
      <c r="M132" s="70"/>
      <c r="N132" s="70"/>
      <c r="O132" s="70"/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/>
      <c r="AA132" s="70"/>
      <c r="AB132" s="70"/>
      <c r="AC132" s="70"/>
      <c r="AD132" s="70"/>
      <c r="AE132" s="70"/>
      <c r="AF132" s="70"/>
      <c r="AG132" s="70"/>
      <c r="AH132" s="70"/>
      <c r="AI132" s="70"/>
      <c r="AJ132" s="70"/>
      <c r="AK132" s="70"/>
      <c r="AL132" s="70"/>
      <c r="AM132" s="70"/>
      <c r="AN132" s="70"/>
      <c r="AO132" s="70"/>
      <c r="AP132" s="70"/>
      <c r="AQ132" s="70"/>
      <c r="AR132" s="70"/>
      <c r="AS132" s="70"/>
      <c r="AT132" s="70"/>
      <c r="AU132" s="70"/>
      <c r="AV132" s="70"/>
      <c r="AW132" s="70"/>
      <c r="AX132" s="70"/>
      <c r="AY132" s="70"/>
      <c r="AZ132" s="70"/>
      <c r="BA132" s="70"/>
      <c r="BB132" s="70"/>
      <c r="BC132" s="70"/>
      <c r="BD132" s="70"/>
      <c r="BE132" s="70"/>
      <c r="BF132" s="70"/>
      <c r="BG132" s="70"/>
      <c r="BH132" s="70"/>
      <c r="BI132" s="70"/>
      <c r="BJ132" s="70"/>
      <c r="BK132" s="70"/>
      <c r="BL132" s="70"/>
      <c r="BM132" s="70"/>
      <c r="BN132" s="70"/>
      <c r="BO132" s="70"/>
      <c r="BP132" s="70"/>
      <c r="BQ132" s="70"/>
      <c r="BR132" s="70"/>
      <c r="BS132" s="70"/>
      <c r="BT132" s="70"/>
      <c r="BU132" s="70"/>
      <c r="BV132" s="70"/>
      <c r="BW132" s="70"/>
      <c r="BX132" s="70"/>
      <c r="BY132" s="70"/>
      <c r="BZ132" s="70"/>
      <c r="CA132" s="70"/>
      <c r="CB132" s="70"/>
      <c r="CC132" s="70"/>
      <c r="CD132" s="70"/>
      <c r="CE132" s="70"/>
      <c r="CF132" s="70"/>
      <c r="CG132" s="70"/>
      <c r="CH132" s="70"/>
      <c r="CI132" s="70"/>
      <c r="CJ132" s="70"/>
      <c r="CK132" s="70"/>
      <c r="CL132" s="70"/>
      <c r="CM132" s="70"/>
      <c r="CN132" s="70"/>
      <c r="CO132" s="70"/>
      <c r="CP132" s="70"/>
      <c r="CQ132" s="70"/>
      <c r="CR132" s="70"/>
      <c r="CS132" s="70"/>
      <c r="CT132" s="70"/>
      <c r="CU132" s="70"/>
      <c r="CV132" s="70"/>
      <c r="CW132" s="70"/>
      <c r="CX132" s="70"/>
      <c r="CY132" s="70"/>
      <c r="CZ132" s="70"/>
      <c r="DA132" s="70"/>
      <c r="DB132" s="70"/>
      <c r="DC132" s="70"/>
      <c r="DD132" s="70"/>
      <c r="DE132" s="70"/>
      <c r="DF132" s="70"/>
      <c r="DG132" s="70"/>
      <c r="DH132" s="70"/>
      <c r="DI132" s="70"/>
      <c r="DJ132" s="70"/>
      <c r="DK132" s="70"/>
      <c r="DL132" s="70"/>
      <c r="DM132" s="70"/>
      <c r="DN132" s="70"/>
      <c r="DO132" s="70"/>
      <c r="DP132" s="70"/>
      <c r="DQ132" s="70"/>
      <c r="DR132" s="70"/>
      <c r="DS132" s="70"/>
      <c r="DT132" s="70"/>
      <c r="DU132" s="70"/>
      <c r="DV132" s="70"/>
      <c r="DW132" s="70"/>
      <c r="DX132" s="70"/>
      <c r="DY132" s="70"/>
      <c r="DZ132" s="70"/>
      <c r="EA132" s="70"/>
      <c r="EB132" s="70"/>
      <c r="EC132" s="70"/>
      <c r="ED132" s="70"/>
      <c r="EE132" s="70"/>
      <c r="EF132" s="70"/>
      <c r="EG132" s="70"/>
      <c r="EH132" s="70"/>
      <c r="EI132" s="70"/>
      <c r="EJ132" s="70"/>
      <c r="EK132" s="70"/>
      <c r="EL132" s="70"/>
      <c r="EM132" s="70"/>
      <c r="EN132" s="70"/>
      <c r="EO132" s="70"/>
      <c r="EP132" s="70"/>
      <c r="EQ132" s="70"/>
      <c r="ER132" s="70"/>
      <c r="ES132" s="70"/>
      <c r="ET132" s="70"/>
      <c r="EU132" s="70"/>
      <c r="EV132" s="70"/>
      <c r="EW132" s="70"/>
      <c r="EX132" s="70"/>
      <c r="EY132" s="70"/>
      <c r="EZ132" s="70"/>
      <c r="FA132" s="70"/>
      <c r="FB132" s="70"/>
      <c r="FC132" s="70"/>
      <c r="FD132" s="70"/>
      <c r="FE132" s="70"/>
      <c r="FF132" s="70"/>
      <c r="FG132" s="70"/>
      <c r="FH132" s="70"/>
      <c r="FI132" s="70"/>
      <c r="FJ132" s="70"/>
      <c r="FK132" s="70"/>
      <c r="FL132" s="70"/>
      <c r="FM132" s="70"/>
      <c r="FN132" s="70"/>
      <c r="FO132" s="70"/>
      <c r="FP132" s="70"/>
      <c r="FQ132" s="70"/>
      <c r="FR132" s="70"/>
      <c r="FS132" s="70"/>
      <c r="FT132" s="70"/>
      <c r="FU132" s="70"/>
      <c r="FV132" s="70"/>
      <c r="FW132" s="70"/>
      <c r="FX132" s="70"/>
      <c r="FY132" s="70"/>
      <c r="FZ132" s="70"/>
      <c r="GA132" s="70"/>
      <c r="GB132" s="70"/>
      <c r="GC132" s="70"/>
      <c r="GD132" s="70"/>
      <c r="GE132" s="70"/>
      <c r="GF132" s="70"/>
      <c r="GG132" s="70"/>
      <c r="GH132" s="70"/>
      <c r="GI132" s="70"/>
      <c r="GJ132" s="70"/>
      <c r="GK132" s="70"/>
      <c r="GL132" s="70"/>
      <c r="GM132" s="70"/>
      <c r="GN132" s="70"/>
      <c r="GO132" s="70"/>
      <c r="GP132" s="70"/>
      <c r="GQ132" s="70"/>
      <c r="GR132" s="70"/>
      <c r="GS132" s="70"/>
      <c r="GT132" s="70"/>
      <c r="GU132" s="70"/>
      <c r="GV132" s="70"/>
      <c r="GW132" s="70"/>
      <c r="GX132" s="70"/>
      <c r="GY132" s="70"/>
      <c r="GZ132" s="70"/>
      <c r="HA132" s="70"/>
      <c r="HB132" s="70"/>
      <c r="HC132" s="70"/>
      <c r="HD132" s="70"/>
      <c r="HE132" s="70"/>
      <c r="HF132" s="70"/>
      <c r="HG132" s="70"/>
      <c r="HH132" s="70"/>
      <c r="HI132" s="70"/>
      <c r="HJ132" s="70"/>
      <c r="HK132" s="70"/>
      <c r="HL132" s="70"/>
      <c r="HM132" s="70"/>
      <c r="HN132" s="70"/>
      <c r="HO132" s="70"/>
      <c r="HP132" s="70"/>
      <c r="HQ132" s="70"/>
      <c r="HR132" s="70"/>
      <c r="HS132" s="70"/>
      <c r="HT132" s="70"/>
      <c r="HU132" s="70"/>
      <c r="HV132" s="70"/>
      <c r="HW132" s="70"/>
      <c r="HX132" s="70"/>
      <c r="HY132" s="70"/>
      <c r="HZ132" s="70"/>
      <c r="IA132" s="70"/>
      <c r="IB132" s="70"/>
      <c r="IC132" s="70"/>
      <c r="ID132" s="70"/>
      <c r="IE132" s="70"/>
      <c r="IF132" s="70"/>
      <c r="IG132" s="70"/>
      <c r="IH132" s="70"/>
      <c r="II132" s="70"/>
      <c r="IJ132" s="70"/>
      <c r="IK132" s="70"/>
      <c r="IL132" s="70"/>
      <c r="IM132" s="70"/>
      <c r="IN132" s="70"/>
      <c r="IO132" s="70"/>
      <c r="IP132" s="70"/>
      <c r="IQ132" s="70"/>
      <c r="IR132" s="70"/>
      <c r="IS132" s="70"/>
      <c r="IT132" s="70"/>
      <c r="IU132" s="70"/>
      <c r="IV132" s="70"/>
    </row>
    <row r="133" spans="1:256" ht="21.75" customHeight="1" x14ac:dyDescent="0.25">
      <c r="A133" s="31"/>
      <c r="B133" s="32" t="s">
        <v>168</v>
      </c>
      <c r="C133" s="31" t="s">
        <v>127</v>
      </c>
      <c r="D133" s="31" t="s">
        <v>166</v>
      </c>
      <c r="E133" s="31"/>
    </row>
    <row r="134" spans="1:256" s="71" customFormat="1" ht="21.75" customHeight="1" x14ac:dyDescent="0.25">
      <c r="A134" s="34" t="s">
        <v>108</v>
      </c>
      <c r="B134" s="37" t="s">
        <v>170</v>
      </c>
      <c r="C134" s="34" t="s">
        <v>14</v>
      </c>
      <c r="D134" s="34" t="s">
        <v>55</v>
      </c>
      <c r="E134" s="34"/>
      <c r="F134" s="70"/>
      <c r="G134" s="70"/>
      <c r="H134" s="70"/>
      <c r="I134" s="70"/>
      <c r="J134" s="70"/>
      <c r="K134" s="70"/>
      <c r="L134" s="70"/>
      <c r="M134" s="70"/>
      <c r="N134" s="70"/>
      <c r="O134" s="70"/>
      <c r="P134" s="70"/>
      <c r="Q134" s="70"/>
      <c r="R134" s="70"/>
      <c r="S134" s="70"/>
      <c r="T134" s="70"/>
      <c r="U134" s="70"/>
      <c r="V134" s="70"/>
      <c r="W134" s="70"/>
      <c r="X134" s="70"/>
      <c r="Y134" s="70"/>
      <c r="Z134" s="70"/>
      <c r="AA134" s="70"/>
      <c r="AB134" s="70"/>
      <c r="AC134" s="70"/>
      <c r="AD134" s="70"/>
      <c r="AE134" s="70"/>
      <c r="AF134" s="70"/>
      <c r="AG134" s="70"/>
      <c r="AH134" s="70"/>
      <c r="AI134" s="70"/>
      <c r="AJ134" s="70"/>
      <c r="AK134" s="70"/>
      <c r="AL134" s="70"/>
      <c r="AM134" s="70"/>
      <c r="AN134" s="70"/>
      <c r="AO134" s="70"/>
      <c r="AP134" s="70"/>
      <c r="AQ134" s="70"/>
      <c r="AR134" s="70"/>
      <c r="AS134" s="70"/>
      <c r="AT134" s="70"/>
      <c r="AU134" s="70"/>
      <c r="AV134" s="70"/>
      <c r="AW134" s="70"/>
      <c r="AX134" s="70"/>
      <c r="AY134" s="70"/>
      <c r="AZ134" s="70"/>
      <c r="BA134" s="70"/>
      <c r="BB134" s="70"/>
      <c r="BC134" s="70"/>
      <c r="BD134" s="70"/>
      <c r="BE134" s="70"/>
      <c r="BF134" s="70"/>
      <c r="BG134" s="70"/>
      <c r="BH134" s="70"/>
      <c r="BI134" s="70"/>
      <c r="BJ134" s="70"/>
      <c r="BK134" s="70"/>
      <c r="BL134" s="70"/>
      <c r="BM134" s="70"/>
      <c r="BN134" s="70"/>
      <c r="BO134" s="70"/>
      <c r="BP134" s="70"/>
      <c r="BQ134" s="70"/>
      <c r="BR134" s="70"/>
      <c r="BS134" s="70"/>
      <c r="BT134" s="70"/>
      <c r="BU134" s="70"/>
      <c r="BV134" s="70"/>
      <c r="BW134" s="70"/>
      <c r="BX134" s="70"/>
      <c r="BY134" s="70"/>
      <c r="BZ134" s="70"/>
      <c r="CA134" s="70"/>
      <c r="CB134" s="70"/>
      <c r="CC134" s="70"/>
      <c r="CD134" s="70"/>
      <c r="CE134" s="70"/>
      <c r="CF134" s="70"/>
      <c r="CG134" s="70"/>
      <c r="CH134" s="70"/>
      <c r="CI134" s="70"/>
      <c r="CJ134" s="70"/>
      <c r="CK134" s="70"/>
      <c r="CL134" s="70"/>
      <c r="CM134" s="70"/>
      <c r="CN134" s="70"/>
      <c r="CO134" s="70"/>
      <c r="CP134" s="70"/>
      <c r="CQ134" s="70"/>
      <c r="CR134" s="70"/>
      <c r="CS134" s="70"/>
      <c r="CT134" s="70"/>
      <c r="CU134" s="70"/>
      <c r="CV134" s="70"/>
      <c r="CW134" s="70"/>
      <c r="CX134" s="70"/>
      <c r="CY134" s="70"/>
      <c r="CZ134" s="70"/>
      <c r="DA134" s="70"/>
      <c r="DB134" s="70"/>
      <c r="DC134" s="70"/>
      <c r="DD134" s="70"/>
      <c r="DE134" s="70"/>
      <c r="DF134" s="70"/>
      <c r="DG134" s="70"/>
      <c r="DH134" s="70"/>
      <c r="DI134" s="70"/>
      <c r="DJ134" s="70"/>
      <c r="DK134" s="70"/>
      <c r="DL134" s="70"/>
      <c r="DM134" s="70"/>
      <c r="DN134" s="70"/>
      <c r="DO134" s="70"/>
      <c r="DP134" s="70"/>
      <c r="DQ134" s="70"/>
      <c r="DR134" s="70"/>
      <c r="DS134" s="70"/>
      <c r="DT134" s="70"/>
      <c r="DU134" s="70"/>
      <c r="DV134" s="70"/>
      <c r="DW134" s="70"/>
      <c r="DX134" s="70"/>
      <c r="DY134" s="70"/>
      <c r="DZ134" s="70"/>
      <c r="EA134" s="70"/>
      <c r="EB134" s="70"/>
      <c r="EC134" s="70"/>
      <c r="ED134" s="70"/>
      <c r="EE134" s="70"/>
      <c r="EF134" s="70"/>
      <c r="EG134" s="70"/>
      <c r="EH134" s="70"/>
      <c r="EI134" s="70"/>
      <c r="EJ134" s="70"/>
      <c r="EK134" s="70"/>
      <c r="EL134" s="70"/>
      <c r="EM134" s="70"/>
      <c r="EN134" s="70"/>
      <c r="EO134" s="70"/>
      <c r="EP134" s="70"/>
      <c r="EQ134" s="70"/>
      <c r="ER134" s="70"/>
      <c r="ES134" s="70"/>
      <c r="ET134" s="70"/>
      <c r="EU134" s="70"/>
      <c r="EV134" s="70"/>
      <c r="EW134" s="70"/>
      <c r="EX134" s="70"/>
      <c r="EY134" s="70"/>
      <c r="EZ134" s="70"/>
      <c r="FA134" s="70"/>
      <c r="FB134" s="70"/>
      <c r="FC134" s="70"/>
      <c r="FD134" s="70"/>
      <c r="FE134" s="70"/>
      <c r="FF134" s="70"/>
      <c r="FG134" s="70"/>
      <c r="FH134" s="70"/>
      <c r="FI134" s="70"/>
      <c r="FJ134" s="70"/>
      <c r="FK134" s="70"/>
      <c r="FL134" s="70"/>
      <c r="FM134" s="70"/>
      <c r="FN134" s="70"/>
      <c r="FO134" s="70"/>
      <c r="FP134" s="70"/>
      <c r="FQ134" s="70"/>
      <c r="FR134" s="70"/>
      <c r="FS134" s="70"/>
      <c r="FT134" s="70"/>
      <c r="FU134" s="70"/>
      <c r="FV134" s="70"/>
      <c r="FW134" s="70"/>
      <c r="FX134" s="70"/>
      <c r="FY134" s="70"/>
      <c r="FZ134" s="70"/>
      <c r="GA134" s="70"/>
      <c r="GB134" s="70"/>
      <c r="GC134" s="70"/>
      <c r="GD134" s="70"/>
      <c r="GE134" s="70"/>
      <c r="GF134" s="70"/>
      <c r="GG134" s="70"/>
      <c r="GH134" s="70"/>
      <c r="GI134" s="70"/>
      <c r="GJ134" s="70"/>
      <c r="GK134" s="70"/>
      <c r="GL134" s="70"/>
      <c r="GM134" s="70"/>
      <c r="GN134" s="70"/>
      <c r="GO134" s="70"/>
      <c r="GP134" s="70"/>
      <c r="GQ134" s="70"/>
      <c r="GR134" s="70"/>
      <c r="GS134" s="70"/>
      <c r="GT134" s="70"/>
      <c r="GU134" s="70"/>
      <c r="GV134" s="70"/>
      <c r="GW134" s="70"/>
      <c r="GX134" s="70"/>
      <c r="GY134" s="70"/>
      <c r="GZ134" s="70"/>
      <c r="HA134" s="70"/>
      <c r="HB134" s="70"/>
      <c r="HC134" s="70"/>
      <c r="HD134" s="70"/>
      <c r="HE134" s="70"/>
      <c r="HF134" s="70"/>
      <c r="HG134" s="70"/>
      <c r="HH134" s="70"/>
      <c r="HI134" s="70"/>
      <c r="HJ134" s="70"/>
      <c r="HK134" s="70"/>
      <c r="HL134" s="70"/>
      <c r="HM134" s="70"/>
      <c r="HN134" s="70"/>
      <c r="HO134" s="70"/>
      <c r="HP134" s="70"/>
      <c r="HQ134" s="70"/>
      <c r="HR134" s="70"/>
      <c r="HS134" s="70"/>
      <c r="HT134" s="70"/>
      <c r="HU134" s="70"/>
      <c r="HV134" s="70"/>
      <c r="HW134" s="70"/>
      <c r="HX134" s="70"/>
      <c r="HY134" s="70"/>
      <c r="HZ134" s="70"/>
      <c r="IA134" s="70"/>
      <c r="IB134" s="70"/>
      <c r="IC134" s="70"/>
      <c r="ID134" s="70"/>
      <c r="IE134" s="70"/>
      <c r="IF134" s="70"/>
      <c r="IG134" s="70"/>
      <c r="IH134" s="70"/>
      <c r="II134" s="70"/>
      <c r="IJ134" s="70"/>
      <c r="IK134" s="70"/>
      <c r="IL134" s="70"/>
      <c r="IM134" s="70"/>
      <c r="IN134" s="70"/>
      <c r="IO134" s="70"/>
      <c r="IP134" s="70"/>
      <c r="IQ134" s="70"/>
      <c r="IR134" s="70"/>
      <c r="IS134" s="70"/>
      <c r="IT134" s="70"/>
      <c r="IU134" s="70"/>
      <c r="IV134" s="70"/>
    </row>
    <row r="135" spans="1:256" s="71" customFormat="1" ht="18.75" x14ac:dyDescent="0.25">
      <c r="A135" s="34"/>
      <c r="B135" s="73" t="s">
        <v>171</v>
      </c>
      <c r="C135" s="34" t="s">
        <v>127</v>
      </c>
      <c r="D135" s="63">
        <v>0.23899999999999999</v>
      </c>
      <c r="E135" s="34"/>
      <c r="F135" s="70"/>
      <c r="G135" s="70"/>
      <c r="H135" s="70"/>
      <c r="I135" s="70"/>
      <c r="J135" s="70"/>
      <c r="K135" s="70"/>
      <c r="L135" s="70"/>
      <c r="M135" s="70"/>
      <c r="N135" s="70"/>
      <c r="O135" s="70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  <c r="AA135" s="70"/>
      <c r="AB135" s="70"/>
      <c r="AC135" s="70"/>
      <c r="AD135" s="70"/>
      <c r="AE135" s="70"/>
      <c r="AF135" s="70"/>
      <c r="AG135" s="70"/>
      <c r="AH135" s="70"/>
      <c r="AI135" s="70"/>
      <c r="AJ135" s="70"/>
      <c r="AK135" s="70"/>
      <c r="AL135" s="70"/>
      <c r="AM135" s="70"/>
      <c r="AN135" s="70"/>
      <c r="AO135" s="70"/>
      <c r="AP135" s="70"/>
      <c r="AQ135" s="70"/>
      <c r="AR135" s="70"/>
      <c r="AS135" s="70"/>
      <c r="AT135" s="70"/>
      <c r="AU135" s="70"/>
      <c r="AV135" s="70"/>
      <c r="AW135" s="70"/>
      <c r="AX135" s="70"/>
      <c r="AY135" s="70"/>
      <c r="AZ135" s="70"/>
      <c r="BA135" s="70"/>
      <c r="BB135" s="70"/>
      <c r="BC135" s="70"/>
      <c r="BD135" s="70"/>
      <c r="BE135" s="70"/>
      <c r="BF135" s="70"/>
      <c r="BG135" s="70"/>
      <c r="BH135" s="70"/>
      <c r="BI135" s="70"/>
      <c r="BJ135" s="70"/>
      <c r="BK135" s="70"/>
      <c r="BL135" s="70"/>
      <c r="BM135" s="70"/>
      <c r="BN135" s="70"/>
      <c r="BO135" s="70"/>
      <c r="BP135" s="70"/>
      <c r="BQ135" s="70"/>
      <c r="BR135" s="70"/>
      <c r="BS135" s="70"/>
      <c r="BT135" s="70"/>
      <c r="BU135" s="70"/>
      <c r="BV135" s="70"/>
      <c r="BW135" s="70"/>
      <c r="BX135" s="70"/>
      <c r="BY135" s="70"/>
      <c r="BZ135" s="70"/>
      <c r="CA135" s="70"/>
      <c r="CB135" s="70"/>
      <c r="CC135" s="70"/>
      <c r="CD135" s="70"/>
      <c r="CE135" s="70"/>
      <c r="CF135" s="70"/>
      <c r="CG135" s="70"/>
      <c r="CH135" s="70"/>
      <c r="CI135" s="70"/>
      <c r="CJ135" s="70"/>
      <c r="CK135" s="70"/>
      <c r="CL135" s="70"/>
      <c r="CM135" s="70"/>
      <c r="CN135" s="70"/>
      <c r="CO135" s="70"/>
      <c r="CP135" s="70"/>
      <c r="CQ135" s="70"/>
      <c r="CR135" s="70"/>
      <c r="CS135" s="70"/>
      <c r="CT135" s="70"/>
      <c r="CU135" s="70"/>
      <c r="CV135" s="70"/>
      <c r="CW135" s="70"/>
      <c r="CX135" s="70"/>
      <c r="CY135" s="70"/>
      <c r="CZ135" s="70"/>
      <c r="DA135" s="70"/>
      <c r="DB135" s="70"/>
      <c r="DC135" s="70"/>
      <c r="DD135" s="70"/>
      <c r="DE135" s="70"/>
      <c r="DF135" s="70"/>
      <c r="DG135" s="70"/>
      <c r="DH135" s="70"/>
      <c r="DI135" s="70"/>
      <c r="DJ135" s="70"/>
      <c r="DK135" s="70"/>
      <c r="DL135" s="70"/>
      <c r="DM135" s="70"/>
      <c r="DN135" s="70"/>
      <c r="DO135" s="70"/>
      <c r="DP135" s="70"/>
      <c r="DQ135" s="70"/>
      <c r="DR135" s="70"/>
      <c r="DS135" s="70"/>
      <c r="DT135" s="70"/>
      <c r="DU135" s="70"/>
      <c r="DV135" s="70"/>
      <c r="DW135" s="70"/>
      <c r="DX135" s="70"/>
      <c r="DY135" s="70"/>
      <c r="DZ135" s="70"/>
      <c r="EA135" s="70"/>
      <c r="EB135" s="70"/>
      <c r="EC135" s="70"/>
      <c r="ED135" s="70"/>
      <c r="EE135" s="70"/>
      <c r="EF135" s="70"/>
      <c r="EG135" s="70"/>
      <c r="EH135" s="70"/>
      <c r="EI135" s="70"/>
      <c r="EJ135" s="70"/>
      <c r="EK135" s="70"/>
      <c r="EL135" s="70"/>
      <c r="EM135" s="70"/>
      <c r="EN135" s="70"/>
      <c r="EO135" s="70"/>
      <c r="EP135" s="70"/>
      <c r="EQ135" s="70"/>
      <c r="ER135" s="70"/>
      <c r="ES135" s="70"/>
      <c r="ET135" s="70"/>
      <c r="EU135" s="70"/>
      <c r="EV135" s="70"/>
      <c r="EW135" s="70"/>
      <c r="EX135" s="70"/>
      <c r="EY135" s="70"/>
      <c r="EZ135" s="70"/>
      <c r="FA135" s="70"/>
      <c r="FB135" s="70"/>
      <c r="FC135" s="70"/>
      <c r="FD135" s="70"/>
      <c r="FE135" s="70"/>
      <c r="FF135" s="70"/>
      <c r="FG135" s="70"/>
      <c r="FH135" s="70"/>
      <c r="FI135" s="70"/>
      <c r="FJ135" s="70"/>
      <c r="FK135" s="70"/>
      <c r="FL135" s="70"/>
      <c r="FM135" s="70"/>
      <c r="FN135" s="70"/>
      <c r="FO135" s="70"/>
      <c r="FP135" s="70"/>
      <c r="FQ135" s="70"/>
      <c r="FR135" s="70"/>
      <c r="FS135" s="70"/>
      <c r="FT135" s="70"/>
      <c r="FU135" s="70"/>
      <c r="FV135" s="70"/>
      <c r="FW135" s="70"/>
      <c r="FX135" s="70"/>
      <c r="FY135" s="70"/>
      <c r="FZ135" s="70"/>
      <c r="GA135" s="70"/>
      <c r="GB135" s="70"/>
      <c r="GC135" s="70"/>
      <c r="GD135" s="70"/>
      <c r="GE135" s="70"/>
      <c r="GF135" s="70"/>
      <c r="GG135" s="70"/>
      <c r="GH135" s="70"/>
      <c r="GI135" s="70"/>
      <c r="GJ135" s="70"/>
      <c r="GK135" s="70"/>
      <c r="GL135" s="70"/>
      <c r="GM135" s="70"/>
      <c r="GN135" s="70"/>
      <c r="GO135" s="70"/>
      <c r="GP135" s="70"/>
      <c r="GQ135" s="70"/>
      <c r="GR135" s="70"/>
      <c r="GS135" s="70"/>
      <c r="GT135" s="70"/>
      <c r="GU135" s="70"/>
      <c r="GV135" s="70"/>
      <c r="GW135" s="70"/>
      <c r="GX135" s="70"/>
      <c r="GY135" s="70"/>
      <c r="GZ135" s="70"/>
      <c r="HA135" s="70"/>
      <c r="HB135" s="70"/>
      <c r="HC135" s="70"/>
      <c r="HD135" s="70"/>
      <c r="HE135" s="70"/>
      <c r="HF135" s="70"/>
      <c r="HG135" s="70"/>
      <c r="HH135" s="70"/>
      <c r="HI135" s="70"/>
      <c r="HJ135" s="70"/>
      <c r="HK135" s="70"/>
      <c r="HL135" s="70"/>
      <c r="HM135" s="70"/>
      <c r="HN135" s="70"/>
      <c r="HO135" s="70"/>
      <c r="HP135" s="70"/>
      <c r="HQ135" s="70"/>
      <c r="HR135" s="70"/>
      <c r="HS135" s="70"/>
      <c r="HT135" s="70"/>
      <c r="HU135" s="70"/>
      <c r="HV135" s="70"/>
      <c r="HW135" s="70"/>
      <c r="HX135" s="70"/>
      <c r="HY135" s="70"/>
      <c r="HZ135" s="70"/>
      <c r="IA135" s="70"/>
      <c r="IB135" s="70"/>
      <c r="IC135" s="70"/>
      <c r="ID135" s="70"/>
      <c r="IE135" s="70"/>
      <c r="IF135" s="70"/>
      <c r="IG135" s="70"/>
      <c r="IH135" s="70"/>
      <c r="II135" s="70"/>
      <c r="IJ135" s="70"/>
      <c r="IK135" s="70"/>
      <c r="IL135" s="70"/>
      <c r="IM135" s="70"/>
      <c r="IN135" s="70"/>
      <c r="IO135" s="70"/>
      <c r="IP135" s="70"/>
      <c r="IQ135" s="70"/>
      <c r="IR135" s="70"/>
      <c r="IS135" s="70"/>
      <c r="IT135" s="70"/>
      <c r="IU135" s="70"/>
      <c r="IV135" s="70"/>
    </row>
    <row r="136" spans="1:256" ht="21.75" customHeight="1" x14ac:dyDescent="0.25">
      <c r="A136" s="31"/>
      <c r="B136" s="32" t="s">
        <v>172</v>
      </c>
      <c r="C136" s="31" t="s">
        <v>127</v>
      </c>
      <c r="D136" s="31" t="s">
        <v>173</v>
      </c>
      <c r="E136" s="31"/>
    </row>
    <row r="137" spans="1:256" s="71" customFormat="1" ht="21.75" customHeight="1" x14ac:dyDescent="0.25">
      <c r="A137" s="34" t="s">
        <v>109</v>
      </c>
      <c r="B137" s="37" t="s">
        <v>174</v>
      </c>
      <c r="C137" s="34" t="s">
        <v>14</v>
      </c>
      <c r="D137" s="34" t="s">
        <v>55</v>
      </c>
      <c r="E137" s="34"/>
      <c r="F137" s="70"/>
      <c r="G137" s="70"/>
      <c r="H137" s="70"/>
      <c r="I137" s="70"/>
      <c r="J137" s="70"/>
      <c r="K137" s="70"/>
      <c r="L137" s="70"/>
      <c r="M137" s="70"/>
      <c r="N137" s="70"/>
      <c r="O137" s="70"/>
      <c r="P137" s="70"/>
      <c r="Q137" s="70"/>
      <c r="R137" s="70"/>
      <c r="S137" s="70"/>
      <c r="T137" s="70"/>
      <c r="U137" s="70"/>
      <c r="V137" s="70"/>
      <c r="W137" s="70"/>
      <c r="X137" s="70"/>
      <c r="Y137" s="70"/>
      <c r="Z137" s="70"/>
      <c r="AA137" s="70"/>
      <c r="AB137" s="70"/>
      <c r="AC137" s="70"/>
      <c r="AD137" s="70"/>
      <c r="AE137" s="70"/>
      <c r="AF137" s="70"/>
      <c r="AG137" s="70"/>
      <c r="AH137" s="70"/>
      <c r="AI137" s="70"/>
      <c r="AJ137" s="70"/>
      <c r="AK137" s="70"/>
      <c r="AL137" s="70"/>
      <c r="AM137" s="70"/>
      <c r="AN137" s="70"/>
      <c r="AO137" s="70"/>
      <c r="AP137" s="70"/>
      <c r="AQ137" s="70"/>
      <c r="AR137" s="70"/>
      <c r="AS137" s="70"/>
      <c r="AT137" s="70"/>
      <c r="AU137" s="70"/>
      <c r="AV137" s="70"/>
      <c r="AW137" s="70"/>
      <c r="AX137" s="70"/>
      <c r="AY137" s="70"/>
      <c r="AZ137" s="70"/>
      <c r="BA137" s="70"/>
      <c r="BB137" s="70"/>
      <c r="BC137" s="70"/>
      <c r="BD137" s="70"/>
      <c r="BE137" s="70"/>
      <c r="BF137" s="70"/>
      <c r="BG137" s="70"/>
      <c r="BH137" s="70"/>
      <c r="BI137" s="70"/>
      <c r="BJ137" s="70"/>
      <c r="BK137" s="70"/>
      <c r="BL137" s="70"/>
      <c r="BM137" s="70"/>
      <c r="BN137" s="70"/>
      <c r="BO137" s="70"/>
      <c r="BP137" s="70"/>
      <c r="BQ137" s="70"/>
      <c r="BR137" s="70"/>
      <c r="BS137" s="70"/>
      <c r="BT137" s="70"/>
      <c r="BU137" s="70"/>
      <c r="BV137" s="70"/>
      <c r="BW137" s="70"/>
      <c r="BX137" s="70"/>
      <c r="BY137" s="70"/>
      <c r="BZ137" s="70"/>
      <c r="CA137" s="70"/>
      <c r="CB137" s="70"/>
      <c r="CC137" s="70"/>
      <c r="CD137" s="70"/>
      <c r="CE137" s="70"/>
      <c r="CF137" s="70"/>
      <c r="CG137" s="70"/>
      <c r="CH137" s="70"/>
      <c r="CI137" s="70"/>
      <c r="CJ137" s="70"/>
      <c r="CK137" s="70"/>
      <c r="CL137" s="70"/>
      <c r="CM137" s="70"/>
      <c r="CN137" s="70"/>
      <c r="CO137" s="70"/>
      <c r="CP137" s="70"/>
      <c r="CQ137" s="70"/>
      <c r="CR137" s="70"/>
      <c r="CS137" s="70"/>
      <c r="CT137" s="70"/>
      <c r="CU137" s="70"/>
      <c r="CV137" s="70"/>
      <c r="CW137" s="70"/>
      <c r="CX137" s="70"/>
      <c r="CY137" s="70"/>
      <c r="CZ137" s="70"/>
      <c r="DA137" s="70"/>
      <c r="DB137" s="70"/>
      <c r="DC137" s="70"/>
      <c r="DD137" s="70"/>
      <c r="DE137" s="70"/>
      <c r="DF137" s="70"/>
      <c r="DG137" s="70"/>
      <c r="DH137" s="70"/>
      <c r="DI137" s="70"/>
      <c r="DJ137" s="70"/>
      <c r="DK137" s="70"/>
      <c r="DL137" s="70"/>
      <c r="DM137" s="70"/>
      <c r="DN137" s="70"/>
      <c r="DO137" s="70"/>
      <c r="DP137" s="70"/>
      <c r="DQ137" s="70"/>
      <c r="DR137" s="70"/>
      <c r="DS137" s="70"/>
      <c r="DT137" s="70"/>
      <c r="DU137" s="70"/>
      <c r="DV137" s="70"/>
      <c r="DW137" s="70"/>
      <c r="DX137" s="70"/>
      <c r="DY137" s="70"/>
      <c r="DZ137" s="70"/>
      <c r="EA137" s="70"/>
      <c r="EB137" s="70"/>
      <c r="EC137" s="70"/>
      <c r="ED137" s="70"/>
      <c r="EE137" s="70"/>
      <c r="EF137" s="70"/>
      <c r="EG137" s="70"/>
      <c r="EH137" s="70"/>
      <c r="EI137" s="70"/>
      <c r="EJ137" s="70"/>
      <c r="EK137" s="70"/>
      <c r="EL137" s="70"/>
      <c r="EM137" s="70"/>
      <c r="EN137" s="70"/>
      <c r="EO137" s="70"/>
      <c r="EP137" s="70"/>
      <c r="EQ137" s="70"/>
      <c r="ER137" s="70"/>
      <c r="ES137" s="70"/>
      <c r="ET137" s="70"/>
      <c r="EU137" s="70"/>
      <c r="EV137" s="70"/>
      <c r="EW137" s="70"/>
      <c r="EX137" s="70"/>
      <c r="EY137" s="70"/>
      <c r="EZ137" s="70"/>
      <c r="FA137" s="70"/>
      <c r="FB137" s="70"/>
      <c r="FC137" s="70"/>
      <c r="FD137" s="70"/>
      <c r="FE137" s="70"/>
      <c r="FF137" s="70"/>
      <c r="FG137" s="70"/>
      <c r="FH137" s="70"/>
      <c r="FI137" s="70"/>
      <c r="FJ137" s="70"/>
      <c r="FK137" s="70"/>
      <c r="FL137" s="70"/>
      <c r="FM137" s="70"/>
      <c r="FN137" s="70"/>
      <c r="FO137" s="70"/>
      <c r="FP137" s="70"/>
      <c r="FQ137" s="70"/>
      <c r="FR137" s="70"/>
      <c r="FS137" s="70"/>
      <c r="FT137" s="70"/>
      <c r="FU137" s="70"/>
      <c r="FV137" s="70"/>
      <c r="FW137" s="70"/>
      <c r="FX137" s="70"/>
      <c r="FY137" s="70"/>
      <c r="FZ137" s="70"/>
      <c r="GA137" s="70"/>
      <c r="GB137" s="70"/>
      <c r="GC137" s="70"/>
      <c r="GD137" s="70"/>
      <c r="GE137" s="70"/>
      <c r="GF137" s="70"/>
      <c r="GG137" s="70"/>
      <c r="GH137" s="70"/>
      <c r="GI137" s="70"/>
      <c r="GJ137" s="70"/>
      <c r="GK137" s="70"/>
      <c r="GL137" s="70"/>
      <c r="GM137" s="70"/>
      <c r="GN137" s="70"/>
      <c r="GO137" s="70"/>
      <c r="GP137" s="70"/>
      <c r="GQ137" s="70"/>
      <c r="GR137" s="70"/>
      <c r="GS137" s="70"/>
      <c r="GT137" s="70"/>
      <c r="GU137" s="70"/>
      <c r="GV137" s="70"/>
      <c r="GW137" s="70"/>
      <c r="GX137" s="70"/>
      <c r="GY137" s="70"/>
      <c r="GZ137" s="70"/>
      <c r="HA137" s="70"/>
      <c r="HB137" s="70"/>
      <c r="HC137" s="70"/>
      <c r="HD137" s="70"/>
      <c r="HE137" s="70"/>
      <c r="HF137" s="70"/>
      <c r="HG137" s="70"/>
      <c r="HH137" s="70"/>
      <c r="HI137" s="70"/>
      <c r="HJ137" s="70"/>
      <c r="HK137" s="70"/>
      <c r="HL137" s="70"/>
      <c r="HM137" s="70"/>
      <c r="HN137" s="70"/>
      <c r="HO137" s="70"/>
      <c r="HP137" s="70"/>
      <c r="HQ137" s="70"/>
      <c r="HR137" s="70"/>
      <c r="HS137" s="70"/>
      <c r="HT137" s="70"/>
      <c r="HU137" s="70"/>
      <c r="HV137" s="70"/>
      <c r="HW137" s="70"/>
      <c r="HX137" s="70"/>
      <c r="HY137" s="70"/>
      <c r="HZ137" s="70"/>
      <c r="IA137" s="70"/>
      <c r="IB137" s="70"/>
      <c r="IC137" s="70"/>
      <c r="ID137" s="70"/>
      <c r="IE137" s="70"/>
      <c r="IF137" s="70"/>
      <c r="IG137" s="70"/>
      <c r="IH137" s="70"/>
      <c r="II137" s="70"/>
      <c r="IJ137" s="70"/>
      <c r="IK137" s="70"/>
      <c r="IL137" s="70"/>
      <c r="IM137" s="70"/>
      <c r="IN137" s="70"/>
      <c r="IO137" s="70"/>
      <c r="IP137" s="70"/>
      <c r="IQ137" s="70"/>
      <c r="IR137" s="70"/>
      <c r="IS137" s="70"/>
      <c r="IT137" s="70"/>
      <c r="IU137" s="70"/>
      <c r="IV137" s="70"/>
    </row>
    <row r="138" spans="1:256" s="71" customFormat="1" ht="21.75" customHeight="1" x14ac:dyDescent="0.25">
      <c r="A138" s="34"/>
      <c r="B138" s="37" t="s">
        <v>175</v>
      </c>
      <c r="C138" s="34" t="s">
        <v>127</v>
      </c>
      <c r="D138" s="63">
        <v>5.1200000000000002E-2</v>
      </c>
      <c r="E138" s="34"/>
      <c r="F138" s="70"/>
      <c r="G138" s="70"/>
      <c r="H138" s="70"/>
      <c r="I138" s="70"/>
      <c r="J138" s="70"/>
      <c r="K138" s="70"/>
      <c r="L138" s="70"/>
      <c r="M138" s="70"/>
      <c r="N138" s="70"/>
      <c r="O138" s="70"/>
      <c r="P138" s="70"/>
      <c r="Q138" s="70"/>
      <c r="R138" s="70"/>
      <c r="S138" s="70"/>
      <c r="T138" s="70"/>
      <c r="U138" s="70"/>
      <c r="V138" s="70"/>
      <c r="W138" s="70"/>
      <c r="X138" s="70"/>
      <c r="Y138" s="70"/>
      <c r="Z138" s="70"/>
      <c r="AA138" s="70"/>
      <c r="AB138" s="70"/>
      <c r="AC138" s="70"/>
      <c r="AD138" s="70"/>
      <c r="AE138" s="70"/>
      <c r="AF138" s="70"/>
      <c r="AG138" s="70"/>
      <c r="AH138" s="70"/>
      <c r="AI138" s="70"/>
      <c r="AJ138" s="70"/>
      <c r="AK138" s="70"/>
      <c r="AL138" s="70"/>
      <c r="AM138" s="70"/>
      <c r="AN138" s="70"/>
      <c r="AO138" s="70"/>
      <c r="AP138" s="70"/>
      <c r="AQ138" s="70"/>
      <c r="AR138" s="70"/>
      <c r="AS138" s="70"/>
      <c r="AT138" s="70"/>
      <c r="AU138" s="70"/>
      <c r="AV138" s="70"/>
      <c r="AW138" s="70"/>
      <c r="AX138" s="70"/>
      <c r="AY138" s="70"/>
      <c r="AZ138" s="70"/>
      <c r="BA138" s="70"/>
      <c r="BB138" s="70"/>
      <c r="BC138" s="70"/>
      <c r="BD138" s="70"/>
      <c r="BE138" s="70"/>
      <c r="BF138" s="70"/>
      <c r="BG138" s="70"/>
      <c r="BH138" s="70"/>
      <c r="BI138" s="70"/>
      <c r="BJ138" s="70"/>
      <c r="BK138" s="70"/>
      <c r="BL138" s="70"/>
      <c r="BM138" s="70"/>
      <c r="BN138" s="70"/>
      <c r="BO138" s="70"/>
      <c r="BP138" s="70"/>
      <c r="BQ138" s="70"/>
      <c r="BR138" s="70"/>
      <c r="BS138" s="70"/>
      <c r="BT138" s="70"/>
      <c r="BU138" s="70"/>
      <c r="BV138" s="70"/>
      <c r="BW138" s="70"/>
      <c r="BX138" s="70"/>
      <c r="BY138" s="70"/>
      <c r="BZ138" s="70"/>
      <c r="CA138" s="70"/>
      <c r="CB138" s="70"/>
      <c r="CC138" s="70"/>
      <c r="CD138" s="70"/>
      <c r="CE138" s="70"/>
      <c r="CF138" s="70"/>
      <c r="CG138" s="70"/>
      <c r="CH138" s="70"/>
      <c r="CI138" s="70"/>
      <c r="CJ138" s="70"/>
      <c r="CK138" s="70"/>
      <c r="CL138" s="70"/>
      <c r="CM138" s="70"/>
      <c r="CN138" s="70"/>
      <c r="CO138" s="70"/>
      <c r="CP138" s="70"/>
      <c r="CQ138" s="70"/>
      <c r="CR138" s="70"/>
      <c r="CS138" s="70"/>
      <c r="CT138" s="70"/>
      <c r="CU138" s="70"/>
      <c r="CV138" s="70"/>
      <c r="CW138" s="70"/>
      <c r="CX138" s="70"/>
      <c r="CY138" s="70"/>
      <c r="CZ138" s="70"/>
      <c r="DA138" s="70"/>
      <c r="DB138" s="70"/>
      <c r="DC138" s="70"/>
      <c r="DD138" s="70"/>
      <c r="DE138" s="70"/>
      <c r="DF138" s="70"/>
      <c r="DG138" s="70"/>
      <c r="DH138" s="70"/>
      <c r="DI138" s="70"/>
      <c r="DJ138" s="70"/>
      <c r="DK138" s="70"/>
      <c r="DL138" s="70"/>
      <c r="DM138" s="70"/>
      <c r="DN138" s="70"/>
      <c r="DO138" s="70"/>
      <c r="DP138" s="70"/>
      <c r="DQ138" s="70"/>
      <c r="DR138" s="70"/>
      <c r="DS138" s="70"/>
      <c r="DT138" s="70"/>
      <c r="DU138" s="70"/>
      <c r="DV138" s="70"/>
      <c r="DW138" s="70"/>
      <c r="DX138" s="70"/>
      <c r="DY138" s="70"/>
      <c r="DZ138" s="70"/>
      <c r="EA138" s="70"/>
      <c r="EB138" s="70"/>
      <c r="EC138" s="70"/>
      <c r="ED138" s="70"/>
      <c r="EE138" s="70"/>
      <c r="EF138" s="70"/>
      <c r="EG138" s="70"/>
      <c r="EH138" s="70"/>
      <c r="EI138" s="70"/>
      <c r="EJ138" s="70"/>
      <c r="EK138" s="70"/>
      <c r="EL138" s="70"/>
      <c r="EM138" s="70"/>
      <c r="EN138" s="70"/>
      <c r="EO138" s="70"/>
      <c r="EP138" s="70"/>
      <c r="EQ138" s="70"/>
      <c r="ER138" s="70"/>
      <c r="ES138" s="70"/>
      <c r="ET138" s="70"/>
      <c r="EU138" s="70"/>
      <c r="EV138" s="70"/>
      <c r="EW138" s="70"/>
      <c r="EX138" s="70"/>
      <c r="EY138" s="70"/>
      <c r="EZ138" s="70"/>
      <c r="FA138" s="70"/>
      <c r="FB138" s="70"/>
      <c r="FC138" s="70"/>
      <c r="FD138" s="70"/>
      <c r="FE138" s="70"/>
      <c r="FF138" s="70"/>
      <c r="FG138" s="70"/>
      <c r="FH138" s="70"/>
      <c r="FI138" s="70"/>
      <c r="FJ138" s="70"/>
      <c r="FK138" s="70"/>
      <c r="FL138" s="70"/>
      <c r="FM138" s="70"/>
      <c r="FN138" s="70"/>
      <c r="FO138" s="70"/>
      <c r="FP138" s="70"/>
      <c r="FQ138" s="70"/>
      <c r="FR138" s="70"/>
      <c r="FS138" s="70"/>
      <c r="FT138" s="70"/>
      <c r="FU138" s="70"/>
      <c r="FV138" s="70"/>
      <c r="FW138" s="70"/>
      <c r="FX138" s="70"/>
      <c r="FY138" s="70"/>
      <c r="FZ138" s="70"/>
      <c r="GA138" s="70"/>
      <c r="GB138" s="70"/>
      <c r="GC138" s="70"/>
      <c r="GD138" s="70"/>
      <c r="GE138" s="70"/>
      <c r="GF138" s="70"/>
      <c r="GG138" s="70"/>
      <c r="GH138" s="70"/>
      <c r="GI138" s="70"/>
      <c r="GJ138" s="70"/>
      <c r="GK138" s="70"/>
      <c r="GL138" s="70"/>
      <c r="GM138" s="70"/>
      <c r="GN138" s="70"/>
      <c r="GO138" s="70"/>
      <c r="GP138" s="70"/>
      <c r="GQ138" s="70"/>
      <c r="GR138" s="70"/>
      <c r="GS138" s="70"/>
      <c r="GT138" s="70"/>
      <c r="GU138" s="70"/>
      <c r="GV138" s="70"/>
      <c r="GW138" s="70"/>
      <c r="GX138" s="70"/>
      <c r="GY138" s="70"/>
      <c r="GZ138" s="70"/>
      <c r="HA138" s="70"/>
      <c r="HB138" s="70"/>
      <c r="HC138" s="70"/>
      <c r="HD138" s="70"/>
      <c r="HE138" s="70"/>
      <c r="HF138" s="70"/>
      <c r="HG138" s="70"/>
      <c r="HH138" s="70"/>
      <c r="HI138" s="70"/>
      <c r="HJ138" s="70"/>
      <c r="HK138" s="70"/>
      <c r="HL138" s="70"/>
      <c r="HM138" s="70"/>
      <c r="HN138" s="70"/>
      <c r="HO138" s="70"/>
      <c r="HP138" s="70"/>
      <c r="HQ138" s="70"/>
      <c r="HR138" s="70"/>
      <c r="HS138" s="70"/>
      <c r="HT138" s="70"/>
      <c r="HU138" s="70"/>
      <c r="HV138" s="70"/>
      <c r="HW138" s="70"/>
      <c r="HX138" s="70"/>
      <c r="HY138" s="70"/>
      <c r="HZ138" s="70"/>
      <c r="IA138" s="70"/>
      <c r="IB138" s="70"/>
      <c r="IC138" s="70"/>
      <c r="ID138" s="70"/>
      <c r="IE138" s="70"/>
      <c r="IF138" s="70"/>
      <c r="IG138" s="70"/>
      <c r="IH138" s="70"/>
      <c r="II138" s="70"/>
      <c r="IJ138" s="70"/>
      <c r="IK138" s="70"/>
      <c r="IL138" s="70"/>
      <c r="IM138" s="70"/>
      <c r="IN138" s="70"/>
      <c r="IO138" s="70"/>
      <c r="IP138" s="70"/>
      <c r="IQ138" s="70"/>
      <c r="IR138" s="70"/>
      <c r="IS138" s="70"/>
      <c r="IT138" s="70"/>
      <c r="IU138" s="70"/>
      <c r="IV138" s="70"/>
    </row>
    <row r="139" spans="1:256" s="71" customFormat="1" ht="21.75" customHeight="1" x14ac:dyDescent="0.25">
      <c r="A139" s="34"/>
      <c r="B139" s="37" t="s">
        <v>176</v>
      </c>
      <c r="C139" s="34" t="s">
        <v>127</v>
      </c>
      <c r="D139" s="63">
        <v>7.3300000000000004E-2</v>
      </c>
      <c r="E139" s="34"/>
      <c r="F139" s="70"/>
      <c r="G139" s="70"/>
      <c r="H139" s="70"/>
      <c r="I139" s="70"/>
      <c r="J139" s="70"/>
      <c r="K139" s="70"/>
      <c r="L139" s="70"/>
      <c r="M139" s="70"/>
      <c r="N139" s="70"/>
      <c r="O139" s="70"/>
      <c r="P139" s="70"/>
      <c r="Q139" s="70"/>
      <c r="R139" s="70"/>
      <c r="S139" s="70"/>
      <c r="T139" s="70"/>
      <c r="U139" s="70"/>
      <c r="V139" s="70"/>
      <c r="W139" s="70"/>
      <c r="X139" s="70"/>
      <c r="Y139" s="70"/>
      <c r="Z139" s="70"/>
      <c r="AA139" s="70"/>
      <c r="AB139" s="70"/>
      <c r="AC139" s="70"/>
      <c r="AD139" s="70"/>
      <c r="AE139" s="70"/>
      <c r="AF139" s="70"/>
      <c r="AG139" s="70"/>
      <c r="AH139" s="70"/>
      <c r="AI139" s="70"/>
      <c r="AJ139" s="70"/>
      <c r="AK139" s="70"/>
      <c r="AL139" s="70"/>
      <c r="AM139" s="70"/>
      <c r="AN139" s="70"/>
      <c r="AO139" s="70"/>
      <c r="AP139" s="70"/>
      <c r="AQ139" s="70"/>
      <c r="AR139" s="70"/>
      <c r="AS139" s="70"/>
      <c r="AT139" s="70"/>
      <c r="AU139" s="70"/>
      <c r="AV139" s="70"/>
      <c r="AW139" s="70"/>
      <c r="AX139" s="70"/>
      <c r="AY139" s="70"/>
      <c r="AZ139" s="70"/>
      <c r="BA139" s="70"/>
      <c r="BB139" s="70"/>
      <c r="BC139" s="70"/>
      <c r="BD139" s="70"/>
      <c r="BE139" s="70"/>
      <c r="BF139" s="70"/>
      <c r="BG139" s="70"/>
      <c r="BH139" s="70"/>
      <c r="BI139" s="70"/>
      <c r="BJ139" s="70"/>
      <c r="BK139" s="70"/>
      <c r="BL139" s="70"/>
      <c r="BM139" s="70"/>
      <c r="BN139" s="70"/>
      <c r="BO139" s="70"/>
      <c r="BP139" s="70"/>
      <c r="BQ139" s="70"/>
      <c r="BR139" s="70"/>
      <c r="BS139" s="70"/>
      <c r="BT139" s="70"/>
      <c r="BU139" s="70"/>
      <c r="BV139" s="70"/>
      <c r="BW139" s="70"/>
      <c r="BX139" s="70"/>
      <c r="BY139" s="70"/>
      <c r="BZ139" s="70"/>
      <c r="CA139" s="70"/>
      <c r="CB139" s="70"/>
      <c r="CC139" s="70"/>
      <c r="CD139" s="70"/>
      <c r="CE139" s="70"/>
      <c r="CF139" s="70"/>
      <c r="CG139" s="70"/>
      <c r="CH139" s="70"/>
      <c r="CI139" s="70"/>
      <c r="CJ139" s="70"/>
      <c r="CK139" s="70"/>
      <c r="CL139" s="70"/>
      <c r="CM139" s="70"/>
      <c r="CN139" s="70"/>
      <c r="CO139" s="70"/>
      <c r="CP139" s="70"/>
      <c r="CQ139" s="70"/>
      <c r="CR139" s="70"/>
      <c r="CS139" s="70"/>
      <c r="CT139" s="70"/>
      <c r="CU139" s="70"/>
      <c r="CV139" s="70"/>
      <c r="CW139" s="70"/>
      <c r="CX139" s="70"/>
      <c r="CY139" s="70"/>
      <c r="CZ139" s="70"/>
      <c r="DA139" s="70"/>
      <c r="DB139" s="70"/>
      <c r="DC139" s="70"/>
      <c r="DD139" s="70"/>
      <c r="DE139" s="70"/>
      <c r="DF139" s="70"/>
      <c r="DG139" s="70"/>
      <c r="DH139" s="70"/>
      <c r="DI139" s="70"/>
      <c r="DJ139" s="70"/>
      <c r="DK139" s="70"/>
      <c r="DL139" s="70"/>
      <c r="DM139" s="70"/>
      <c r="DN139" s="70"/>
      <c r="DO139" s="70"/>
      <c r="DP139" s="70"/>
      <c r="DQ139" s="70"/>
      <c r="DR139" s="70"/>
      <c r="DS139" s="70"/>
      <c r="DT139" s="70"/>
      <c r="DU139" s="70"/>
      <c r="DV139" s="70"/>
      <c r="DW139" s="70"/>
      <c r="DX139" s="70"/>
      <c r="DY139" s="70"/>
      <c r="DZ139" s="70"/>
      <c r="EA139" s="70"/>
      <c r="EB139" s="70"/>
      <c r="EC139" s="70"/>
      <c r="ED139" s="70"/>
      <c r="EE139" s="70"/>
      <c r="EF139" s="70"/>
      <c r="EG139" s="70"/>
      <c r="EH139" s="70"/>
      <c r="EI139" s="70"/>
      <c r="EJ139" s="70"/>
      <c r="EK139" s="70"/>
      <c r="EL139" s="70"/>
      <c r="EM139" s="70"/>
      <c r="EN139" s="70"/>
      <c r="EO139" s="70"/>
      <c r="EP139" s="70"/>
      <c r="EQ139" s="70"/>
      <c r="ER139" s="70"/>
      <c r="ES139" s="70"/>
      <c r="ET139" s="70"/>
      <c r="EU139" s="70"/>
      <c r="EV139" s="70"/>
      <c r="EW139" s="70"/>
      <c r="EX139" s="70"/>
      <c r="EY139" s="70"/>
      <c r="EZ139" s="70"/>
      <c r="FA139" s="70"/>
      <c r="FB139" s="70"/>
      <c r="FC139" s="70"/>
      <c r="FD139" s="70"/>
      <c r="FE139" s="70"/>
      <c r="FF139" s="70"/>
      <c r="FG139" s="70"/>
      <c r="FH139" s="70"/>
      <c r="FI139" s="70"/>
      <c r="FJ139" s="70"/>
      <c r="FK139" s="70"/>
      <c r="FL139" s="70"/>
      <c r="FM139" s="70"/>
      <c r="FN139" s="70"/>
      <c r="FO139" s="70"/>
      <c r="FP139" s="70"/>
      <c r="FQ139" s="70"/>
      <c r="FR139" s="70"/>
      <c r="FS139" s="70"/>
      <c r="FT139" s="70"/>
      <c r="FU139" s="70"/>
      <c r="FV139" s="70"/>
      <c r="FW139" s="70"/>
      <c r="FX139" s="70"/>
      <c r="FY139" s="70"/>
      <c r="FZ139" s="70"/>
      <c r="GA139" s="70"/>
      <c r="GB139" s="70"/>
      <c r="GC139" s="70"/>
      <c r="GD139" s="70"/>
      <c r="GE139" s="70"/>
      <c r="GF139" s="70"/>
      <c r="GG139" s="70"/>
      <c r="GH139" s="70"/>
      <c r="GI139" s="70"/>
      <c r="GJ139" s="70"/>
      <c r="GK139" s="70"/>
      <c r="GL139" s="70"/>
      <c r="GM139" s="70"/>
      <c r="GN139" s="70"/>
      <c r="GO139" s="70"/>
      <c r="GP139" s="70"/>
      <c r="GQ139" s="70"/>
      <c r="GR139" s="70"/>
      <c r="GS139" s="70"/>
      <c r="GT139" s="70"/>
      <c r="GU139" s="70"/>
      <c r="GV139" s="70"/>
      <c r="GW139" s="70"/>
      <c r="GX139" s="70"/>
      <c r="GY139" s="70"/>
      <c r="GZ139" s="70"/>
      <c r="HA139" s="70"/>
      <c r="HB139" s="70"/>
      <c r="HC139" s="70"/>
      <c r="HD139" s="70"/>
      <c r="HE139" s="70"/>
      <c r="HF139" s="70"/>
      <c r="HG139" s="70"/>
      <c r="HH139" s="70"/>
      <c r="HI139" s="70"/>
      <c r="HJ139" s="70"/>
      <c r="HK139" s="70"/>
      <c r="HL139" s="70"/>
      <c r="HM139" s="70"/>
      <c r="HN139" s="70"/>
      <c r="HO139" s="70"/>
      <c r="HP139" s="70"/>
      <c r="HQ139" s="70"/>
      <c r="HR139" s="70"/>
      <c r="HS139" s="70"/>
      <c r="HT139" s="70"/>
      <c r="HU139" s="70"/>
      <c r="HV139" s="70"/>
      <c r="HW139" s="70"/>
      <c r="HX139" s="70"/>
      <c r="HY139" s="70"/>
      <c r="HZ139" s="70"/>
      <c r="IA139" s="70"/>
      <c r="IB139" s="70"/>
      <c r="IC139" s="70"/>
      <c r="ID139" s="70"/>
      <c r="IE139" s="70"/>
      <c r="IF139" s="70"/>
      <c r="IG139" s="70"/>
      <c r="IH139" s="70"/>
      <c r="II139" s="70"/>
      <c r="IJ139" s="70"/>
      <c r="IK139" s="70"/>
      <c r="IL139" s="70"/>
      <c r="IM139" s="70"/>
      <c r="IN139" s="70"/>
      <c r="IO139" s="70"/>
      <c r="IP139" s="70"/>
      <c r="IQ139" s="70"/>
      <c r="IR139" s="70"/>
      <c r="IS139" s="70"/>
      <c r="IT139" s="70"/>
      <c r="IU139" s="70"/>
      <c r="IV139" s="70"/>
    </row>
    <row r="140" spans="1:256" s="71" customFormat="1" ht="18.75" x14ac:dyDescent="0.25">
      <c r="A140" s="34"/>
      <c r="B140" s="73" t="s">
        <v>177</v>
      </c>
      <c r="C140" s="34" t="s">
        <v>127</v>
      </c>
      <c r="D140" s="64">
        <v>2.8E-3</v>
      </c>
      <c r="E140" s="34"/>
      <c r="F140" s="70"/>
      <c r="G140" s="70"/>
      <c r="H140" s="70"/>
      <c r="I140" s="70"/>
      <c r="J140" s="70"/>
      <c r="K140" s="70"/>
      <c r="L140" s="70"/>
      <c r="M140" s="70"/>
      <c r="N140" s="70"/>
      <c r="O140" s="70"/>
      <c r="P140" s="70"/>
      <c r="Q140" s="70"/>
      <c r="R140" s="70"/>
      <c r="S140" s="70"/>
      <c r="T140" s="70"/>
      <c r="U140" s="70"/>
      <c r="V140" s="70"/>
      <c r="W140" s="70"/>
      <c r="X140" s="70"/>
      <c r="Y140" s="70"/>
      <c r="Z140" s="70"/>
      <c r="AA140" s="70"/>
      <c r="AB140" s="70"/>
      <c r="AC140" s="70"/>
      <c r="AD140" s="70"/>
      <c r="AE140" s="70"/>
      <c r="AF140" s="70"/>
      <c r="AG140" s="70"/>
      <c r="AH140" s="70"/>
      <c r="AI140" s="70"/>
      <c r="AJ140" s="70"/>
      <c r="AK140" s="70"/>
      <c r="AL140" s="70"/>
      <c r="AM140" s="70"/>
      <c r="AN140" s="70"/>
      <c r="AO140" s="70"/>
      <c r="AP140" s="70"/>
      <c r="AQ140" s="70"/>
      <c r="AR140" s="70"/>
      <c r="AS140" s="70"/>
      <c r="AT140" s="70"/>
      <c r="AU140" s="70"/>
      <c r="AV140" s="70"/>
      <c r="AW140" s="70"/>
      <c r="AX140" s="70"/>
      <c r="AY140" s="70"/>
      <c r="AZ140" s="70"/>
      <c r="BA140" s="70"/>
      <c r="BB140" s="70"/>
      <c r="BC140" s="70"/>
      <c r="BD140" s="70"/>
      <c r="BE140" s="70"/>
      <c r="BF140" s="70"/>
      <c r="BG140" s="70"/>
      <c r="BH140" s="70"/>
      <c r="BI140" s="70"/>
      <c r="BJ140" s="70"/>
      <c r="BK140" s="70"/>
      <c r="BL140" s="70"/>
      <c r="BM140" s="70"/>
      <c r="BN140" s="70"/>
      <c r="BO140" s="70"/>
      <c r="BP140" s="70"/>
      <c r="BQ140" s="70"/>
      <c r="BR140" s="70"/>
      <c r="BS140" s="70"/>
      <c r="BT140" s="70"/>
      <c r="BU140" s="70"/>
      <c r="BV140" s="70"/>
      <c r="BW140" s="70"/>
      <c r="BX140" s="70"/>
      <c r="BY140" s="70"/>
      <c r="BZ140" s="70"/>
      <c r="CA140" s="70"/>
      <c r="CB140" s="70"/>
      <c r="CC140" s="70"/>
      <c r="CD140" s="70"/>
      <c r="CE140" s="70"/>
      <c r="CF140" s="70"/>
      <c r="CG140" s="70"/>
      <c r="CH140" s="70"/>
      <c r="CI140" s="70"/>
      <c r="CJ140" s="70"/>
      <c r="CK140" s="70"/>
      <c r="CL140" s="70"/>
      <c r="CM140" s="70"/>
      <c r="CN140" s="70"/>
      <c r="CO140" s="70"/>
      <c r="CP140" s="70"/>
      <c r="CQ140" s="70"/>
      <c r="CR140" s="70"/>
      <c r="CS140" s="70"/>
      <c r="CT140" s="70"/>
      <c r="CU140" s="70"/>
      <c r="CV140" s="70"/>
      <c r="CW140" s="70"/>
      <c r="CX140" s="70"/>
      <c r="CY140" s="70"/>
      <c r="CZ140" s="70"/>
      <c r="DA140" s="70"/>
      <c r="DB140" s="70"/>
      <c r="DC140" s="70"/>
      <c r="DD140" s="70"/>
      <c r="DE140" s="70"/>
      <c r="DF140" s="70"/>
      <c r="DG140" s="70"/>
      <c r="DH140" s="70"/>
      <c r="DI140" s="70"/>
      <c r="DJ140" s="70"/>
      <c r="DK140" s="70"/>
      <c r="DL140" s="70"/>
      <c r="DM140" s="70"/>
      <c r="DN140" s="70"/>
      <c r="DO140" s="70"/>
      <c r="DP140" s="70"/>
      <c r="DQ140" s="70"/>
      <c r="DR140" s="70"/>
      <c r="DS140" s="70"/>
      <c r="DT140" s="70"/>
      <c r="DU140" s="70"/>
      <c r="DV140" s="70"/>
      <c r="DW140" s="70"/>
      <c r="DX140" s="70"/>
      <c r="DY140" s="70"/>
      <c r="DZ140" s="70"/>
      <c r="EA140" s="70"/>
      <c r="EB140" s="70"/>
      <c r="EC140" s="70"/>
      <c r="ED140" s="70"/>
      <c r="EE140" s="70"/>
      <c r="EF140" s="70"/>
      <c r="EG140" s="70"/>
      <c r="EH140" s="70"/>
      <c r="EI140" s="70"/>
      <c r="EJ140" s="70"/>
      <c r="EK140" s="70"/>
      <c r="EL140" s="70"/>
      <c r="EM140" s="70"/>
      <c r="EN140" s="70"/>
      <c r="EO140" s="70"/>
      <c r="EP140" s="70"/>
      <c r="EQ140" s="70"/>
      <c r="ER140" s="70"/>
      <c r="ES140" s="70"/>
      <c r="ET140" s="70"/>
      <c r="EU140" s="70"/>
      <c r="EV140" s="70"/>
      <c r="EW140" s="70"/>
      <c r="EX140" s="70"/>
      <c r="EY140" s="70"/>
      <c r="EZ140" s="70"/>
      <c r="FA140" s="70"/>
      <c r="FB140" s="70"/>
      <c r="FC140" s="70"/>
      <c r="FD140" s="70"/>
      <c r="FE140" s="70"/>
      <c r="FF140" s="70"/>
      <c r="FG140" s="70"/>
      <c r="FH140" s="70"/>
      <c r="FI140" s="70"/>
      <c r="FJ140" s="70"/>
      <c r="FK140" s="70"/>
      <c r="FL140" s="70"/>
      <c r="FM140" s="70"/>
      <c r="FN140" s="70"/>
      <c r="FO140" s="70"/>
      <c r="FP140" s="70"/>
      <c r="FQ140" s="70"/>
      <c r="FR140" s="70"/>
      <c r="FS140" s="70"/>
      <c r="FT140" s="70"/>
      <c r="FU140" s="70"/>
      <c r="FV140" s="70"/>
      <c r="FW140" s="70"/>
      <c r="FX140" s="70"/>
      <c r="FY140" s="70"/>
      <c r="FZ140" s="70"/>
      <c r="GA140" s="70"/>
      <c r="GB140" s="70"/>
      <c r="GC140" s="70"/>
      <c r="GD140" s="70"/>
      <c r="GE140" s="70"/>
      <c r="GF140" s="70"/>
      <c r="GG140" s="70"/>
      <c r="GH140" s="70"/>
      <c r="GI140" s="70"/>
      <c r="GJ140" s="70"/>
      <c r="GK140" s="70"/>
      <c r="GL140" s="70"/>
      <c r="GM140" s="70"/>
      <c r="GN140" s="70"/>
      <c r="GO140" s="70"/>
      <c r="GP140" s="70"/>
      <c r="GQ140" s="70"/>
      <c r="GR140" s="70"/>
      <c r="GS140" s="70"/>
      <c r="GT140" s="70"/>
      <c r="GU140" s="70"/>
      <c r="GV140" s="70"/>
      <c r="GW140" s="70"/>
      <c r="GX140" s="70"/>
      <c r="GY140" s="70"/>
      <c r="GZ140" s="70"/>
      <c r="HA140" s="70"/>
      <c r="HB140" s="70"/>
      <c r="HC140" s="70"/>
      <c r="HD140" s="70"/>
      <c r="HE140" s="70"/>
      <c r="HF140" s="70"/>
      <c r="HG140" s="70"/>
      <c r="HH140" s="70"/>
      <c r="HI140" s="70"/>
      <c r="HJ140" s="70"/>
      <c r="HK140" s="70"/>
      <c r="HL140" s="70"/>
      <c r="HM140" s="70"/>
      <c r="HN140" s="70"/>
      <c r="HO140" s="70"/>
      <c r="HP140" s="70"/>
      <c r="HQ140" s="70"/>
      <c r="HR140" s="70"/>
      <c r="HS140" s="70"/>
      <c r="HT140" s="70"/>
      <c r="HU140" s="70"/>
      <c r="HV140" s="70"/>
      <c r="HW140" s="70"/>
      <c r="HX140" s="70"/>
      <c r="HY140" s="70"/>
      <c r="HZ140" s="70"/>
      <c r="IA140" s="70"/>
      <c r="IB140" s="70"/>
      <c r="IC140" s="70"/>
      <c r="ID140" s="70"/>
      <c r="IE140" s="70"/>
      <c r="IF140" s="70"/>
      <c r="IG140" s="70"/>
      <c r="IH140" s="70"/>
      <c r="II140" s="70"/>
      <c r="IJ140" s="70"/>
      <c r="IK140" s="70"/>
      <c r="IL140" s="70"/>
      <c r="IM140" s="70"/>
      <c r="IN140" s="70"/>
      <c r="IO140" s="70"/>
      <c r="IP140" s="70"/>
      <c r="IQ140" s="70"/>
      <c r="IR140" s="70"/>
      <c r="IS140" s="70"/>
      <c r="IT140" s="70"/>
      <c r="IU140" s="70"/>
      <c r="IV140" s="70"/>
    </row>
    <row r="141" spans="1:256" ht="21.75" customHeight="1" x14ac:dyDescent="0.25">
      <c r="A141" s="31"/>
      <c r="B141" s="32" t="s">
        <v>178</v>
      </c>
      <c r="C141" s="31" t="s">
        <v>127</v>
      </c>
      <c r="D141" s="31" t="s">
        <v>179</v>
      </c>
      <c r="E141" s="31"/>
    </row>
    <row r="142" spans="1:256" ht="21.75" customHeight="1" x14ac:dyDescent="0.25">
      <c r="A142" s="29" t="s">
        <v>99</v>
      </c>
      <c r="B142" s="33" t="s">
        <v>180</v>
      </c>
      <c r="C142" s="29"/>
      <c r="D142" s="29"/>
      <c r="E142" s="29"/>
    </row>
    <row r="143" spans="1:256" ht="21.75" customHeight="1" x14ac:dyDescent="0.25">
      <c r="A143" s="34" t="s">
        <v>100</v>
      </c>
      <c r="B143" s="32" t="s">
        <v>135</v>
      </c>
      <c r="C143" s="31" t="s">
        <v>15</v>
      </c>
      <c r="D143" s="31" t="s">
        <v>47</v>
      </c>
      <c r="E143" s="34"/>
    </row>
    <row r="144" spans="1:256" ht="21.75" customHeight="1" x14ac:dyDescent="0.25">
      <c r="A144" s="34"/>
      <c r="B144" s="32" t="s">
        <v>40</v>
      </c>
      <c r="C144" s="31" t="s">
        <v>15</v>
      </c>
      <c r="D144" s="63">
        <f>D143*1.02</f>
        <v>0.26519999999999999</v>
      </c>
      <c r="E144" s="34"/>
    </row>
    <row r="145" spans="1:256" s="71" customFormat="1" ht="21.75" customHeight="1" x14ac:dyDescent="0.25">
      <c r="A145" s="34" t="s">
        <v>101</v>
      </c>
      <c r="B145" s="37" t="s">
        <v>159</v>
      </c>
      <c r="C145" s="34" t="s">
        <v>15</v>
      </c>
      <c r="D145" s="34" t="s">
        <v>46</v>
      </c>
      <c r="E145" s="34"/>
      <c r="F145" s="70"/>
      <c r="G145" s="70"/>
      <c r="H145" s="70"/>
      <c r="I145" s="70"/>
      <c r="J145" s="70"/>
      <c r="K145" s="70"/>
      <c r="L145" s="70"/>
      <c r="M145" s="70"/>
      <c r="N145" s="70"/>
      <c r="O145" s="70"/>
      <c r="P145" s="70"/>
      <c r="Q145" s="70"/>
      <c r="R145" s="70"/>
      <c r="S145" s="70"/>
      <c r="T145" s="70"/>
      <c r="U145" s="70"/>
      <c r="V145" s="70"/>
      <c r="W145" s="70"/>
      <c r="X145" s="70"/>
      <c r="Y145" s="70"/>
      <c r="Z145" s="70"/>
      <c r="AA145" s="70"/>
      <c r="AB145" s="70"/>
      <c r="AC145" s="70"/>
      <c r="AD145" s="70"/>
      <c r="AE145" s="70"/>
      <c r="AF145" s="70"/>
      <c r="AG145" s="70"/>
      <c r="AH145" s="70"/>
      <c r="AI145" s="70"/>
      <c r="AJ145" s="70"/>
      <c r="AK145" s="70"/>
      <c r="AL145" s="70"/>
      <c r="AM145" s="70"/>
      <c r="AN145" s="70"/>
      <c r="AO145" s="70"/>
      <c r="AP145" s="70"/>
      <c r="AQ145" s="70"/>
      <c r="AR145" s="70"/>
      <c r="AS145" s="70"/>
      <c r="AT145" s="70"/>
      <c r="AU145" s="70"/>
      <c r="AV145" s="70"/>
      <c r="AW145" s="70"/>
      <c r="AX145" s="70"/>
      <c r="AY145" s="70"/>
      <c r="AZ145" s="70"/>
      <c r="BA145" s="70"/>
      <c r="BB145" s="70"/>
      <c r="BC145" s="70"/>
      <c r="BD145" s="70"/>
      <c r="BE145" s="70"/>
      <c r="BF145" s="70"/>
      <c r="BG145" s="70"/>
      <c r="BH145" s="70"/>
      <c r="BI145" s="70"/>
      <c r="BJ145" s="70"/>
      <c r="BK145" s="70"/>
      <c r="BL145" s="70"/>
      <c r="BM145" s="70"/>
      <c r="BN145" s="70"/>
      <c r="BO145" s="70"/>
      <c r="BP145" s="70"/>
      <c r="BQ145" s="70"/>
      <c r="BR145" s="70"/>
      <c r="BS145" s="70"/>
      <c r="BT145" s="70"/>
      <c r="BU145" s="70"/>
      <c r="BV145" s="70"/>
      <c r="BW145" s="70"/>
      <c r="BX145" s="70"/>
      <c r="BY145" s="70"/>
      <c r="BZ145" s="70"/>
      <c r="CA145" s="70"/>
      <c r="CB145" s="70"/>
      <c r="CC145" s="70"/>
      <c r="CD145" s="70"/>
      <c r="CE145" s="70"/>
      <c r="CF145" s="70"/>
      <c r="CG145" s="70"/>
      <c r="CH145" s="70"/>
      <c r="CI145" s="70"/>
      <c r="CJ145" s="70"/>
      <c r="CK145" s="70"/>
      <c r="CL145" s="70"/>
      <c r="CM145" s="70"/>
      <c r="CN145" s="70"/>
      <c r="CO145" s="70"/>
      <c r="CP145" s="70"/>
      <c r="CQ145" s="70"/>
      <c r="CR145" s="70"/>
      <c r="CS145" s="70"/>
      <c r="CT145" s="70"/>
      <c r="CU145" s="70"/>
      <c r="CV145" s="70"/>
      <c r="CW145" s="70"/>
      <c r="CX145" s="70"/>
      <c r="CY145" s="70"/>
      <c r="CZ145" s="70"/>
      <c r="DA145" s="70"/>
      <c r="DB145" s="70"/>
      <c r="DC145" s="70"/>
      <c r="DD145" s="70"/>
      <c r="DE145" s="70"/>
      <c r="DF145" s="70"/>
      <c r="DG145" s="70"/>
      <c r="DH145" s="70"/>
      <c r="DI145" s="70"/>
      <c r="DJ145" s="70"/>
      <c r="DK145" s="70"/>
      <c r="DL145" s="70"/>
      <c r="DM145" s="70"/>
      <c r="DN145" s="70"/>
      <c r="DO145" s="70"/>
      <c r="DP145" s="70"/>
      <c r="DQ145" s="70"/>
      <c r="DR145" s="70"/>
      <c r="DS145" s="70"/>
      <c r="DT145" s="70"/>
      <c r="DU145" s="70"/>
      <c r="DV145" s="70"/>
      <c r="DW145" s="70"/>
      <c r="DX145" s="70"/>
      <c r="DY145" s="70"/>
      <c r="DZ145" s="70"/>
      <c r="EA145" s="70"/>
      <c r="EB145" s="70"/>
      <c r="EC145" s="70"/>
      <c r="ED145" s="70"/>
      <c r="EE145" s="70"/>
      <c r="EF145" s="70"/>
      <c r="EG145" s="70"/>
      <c r="EH145" s="70"/>
      <c r="EI145" s="70"/>
      <c r="EJ145" s="70"/>
      <c r="EK145" s="70"/>
      <c r="EL145" s="70"/>
      <c r="EM145" s="70"/>
      <c r="EN145" s="70"/>
      <c r="EO145" s="70"/>
      <c r="EP145" s="70"/>
      <c r="EQ145" s="70"/>
      <c r="ER145" s="70"/>
      <c r="ES145" s="70"/>
      <c r="ET145" s="70"/>
      <c r="EU145" s="70"/>
      <c r="EV145" s="70"/>
      <c r="EW145" s="70"/>
      <c r="EX145" s="70"/>
      <c r="EY145" s="70"/>
      <c r="EZ145" s="70"/>
      <c r="FA145" s="70"/>
      <c r="FB145" s="70"/>
      <c r="FC145" s="70"/>
      <c r="FD145" s="70"/>
      <c r="FE145" s="70"/>
      <c r="FF145" s="70"/>
      <c r="FG145" s="70"/>
      <c r="FH145" s="70"/>
      <c r="FI145" s="70"/>
      <c r="FJ145" s="70"/>
      <c r="FK145" s="70"/>
      <c r="FL145" s="70"/>
      <c r="FM145" s="70"/>
      <c r="FN145" s="70"/>
      <c r="FO145" s="70"/>
      <c r="FP145" s="70"/>
      <c r="FQ145" s="70"/>
      <c r="FR145" s="70"/>
      <c r="FS145" s="70"/>
      <c r="FT145" s="70"/>
      <c r="FU145" s="70"/>
      <c r="FV145" s="70"/>
      <c r="FW145" s="70"/>
      <c r="FX145" s="70"/>
      <c r="FY145" s="70"/>
      <c r="FZ145" s="70"/>
      <c r="GA145" s="70"/>
      <c r="GB145" s="70"/>
      <c r="GC145" s="70"/>
      <c r="GD145" s="70"/>
      <c r="GE145" s="70"/>
      <c r="GF145" s="70"/>
      <c r="GG145" s="70"/>
      <c r="GH145" s="70"/>
      <c r="GI145" s="70"/>
      <c r="GJ145" s="70"/>
      <c r="GK145" s="70"/>
      <c r="GL145" s="70"/>
      <c r="GM145" s="70"/>
      <c r="GN145" s="70"/>
      <c r="GO145" s="70"/>
      <c r="GP145" s="70"/>
      <c r="GQ145" s="70"/>
      <c r="GR145" s="70"/>
      <c r="GS145" s="70"/>
      <c r="GT145" s="70"/>
      <c r="GU145" s="70"/>
      <c r="GV145" s="70"/>
      <c r="GW145" s="70"/>
      <c r="GX145" s="70"/>
      <c r="GY145" s="70"/>
      <c r="GZ145" s="70"/>
      <c r="HA145" s="70"/>
      <c r="HB145" s="70"/>
      <c r="HC145" s="70"/>
      <c r="HD145" s="70"/>
      <c r="HE145" s="70"/>
      <c r="HF145" s="70"/>
      <c r="HG145" s="70"/>
      <c r="HH145" s="70"/>
      <c r="HI145" s="70"/>
      <c r="HJ145" s="70"/>
      <c r="HK145" s="70"/>
      <c r="HL145" s="70"/>
      <c r="HM145" s="70"/>
      <c r="HN145" s="70"/>
      <c r="HO145" s="70"/>
      <c r="HP145" s="70"/>
      <c r="HQ145" s="70"/>
      <c r="HR145" s="70"/>
      <c r="HS145" s="70"/>
      <c r="HT145" s="70"/>
      <c r="HU145" s="70"/>
      <c r="HV145" s="70"/>
      <c r="HW145" s="70"/>
      <c r="HX145" s="70"/>
      <c r="HY145" s="70"/>
      <c r="HZ145" s="70"/>
      <c r="IA145" s="70"/>
      <c r="IB145" s="70"/>
      <c r="IC145" s="70"/>
      <c r="ID145" s="70"/>
      <c r="IE145" s="70"/>
      <c r="IF145" s="70"/>
      <c r="IG145" s="70"/>
      <c r="IH145" s="70"/>
      <c r="II145" s="70"/>
      <c r="IJ145" s="70"/>
      <c r="IK145" s="70"/>
      <c r="IL145" s="70"/>
      <c r="IM145" s="70"/>
      <c r="IN145" s="70"/>
      <c r="IO145" s="70"/>
      <c r="IP145" s="70"/>
      <c r="IQ145" s="70"/>
      <c r="IR145" s="70"/>
      <c r="IS145" s="70"/>
      <c r="IT145" s="70"/>
      <c r="IU145" s="70"/>
      <c r="IV145" s="70"/>
    </row>
    <row r="146" spans="1:256" s="71" customFormat="1" ht="21.75" customHeight="1" x14ac:dyDescent="0.25">
      <c r="A146" s="34"/>
      <c r="B146" s="37" t="s">
        <v>31</v>
      </c>
      <c r="C146" s="34" t="s">
        <v>15</v>
      </c>
      <c r="D146" s="63">
        <f>D145*1.015</f>
        <v>2.1010499999999994</v>
      </c>
      <c r="E146" s="34"/>
      <c r="F146" s="70"/>
      <c r="G146" s="70"/>
      <c r="H146" s="70"/>
      <c r="I146" s="70"/>
      <c r="J146" s="70"/>
      <c r="K146" s="70"/>
      <c r="L146" s="70"/>
      <c r="M146" s="70"/>
      <c r="N146" s="70"/>
      <c r="O146" s="70"/>
      <c r="P146" s="70"/>
      <c r="Q146" s="70"/>
      <c r="R146" s="70"/>
      <c r="S146" s="70"/>
      <c r="T146" s="70"/>
      <c r="U146" s="70"/>
      <c r="V146" s="70"/>
      <c r="W146" s="70"/>
      <c r="X146" s="70"/>
      <c r="Y146" s="70"/>
      <c r="Z146" s="70"/>
      <c r="AA146" s="70"/>
      <c r="AB146" s="70"/>
      <c r="AC146" s="70"/>
      <c r="AD146" s="70"/>
      <c r="AE146" s="70"/>
      <c r="AF146" s="70"/>
      <c r="AG146" s="70"/>
      <c r="AH146" s="70"/>
      <c r="AI146" s="70"/>
      <c r="AJ146" s="70"/>
      <c r="AK146" s="70"/>
      <c r="AL146" s="70"/>
      <c r="AM146" s="70"/>
      <c r="AN146" s="70"/>
      <c r="AO146" s="70"/>
      <c r="AP146" s="70"/>
      <c r="AQ146" s="70"/>
      <c r="AR146" s="70"/>
      <c r="AS146" s="70"/>
      <c r="AT146" s="70"/>
      <c r="AU146" s="70"/>
      <c r="AV146" s="70"/>
      <c r="AW146" s="70"/>
      <c r="AX146" s="70"/>
      <c r="AY146" s="70"/>
      <c r="AZ146" s="70"/>
      <c r="BA146" s="70"/>
      <c r="BB146" s="70"/>
      <c r="BC146" s="70"/>
      <c r="BD146" s="70"/>
      <c r="BE146" s="70"/>
      <c r="BF146" s="70"/>
      <c r="BG146" s="70"/>
      <c r="BH146" s="70"/>
      <c r="BI146" s="70"/>
      <c r="BJ146" s="70"/>
      <c r="BK146" s="70"/>
      <c r="BL146" s="70"/>
      <c r="BM146" s="70"/>
      <c r="BN146" s="70"/>
      <c r="BO146" s="70"/>
      <c r="BP146" s="70"/>
      <c r="BQ146" s="70"/>
      <c r="BR146" s="70"/>
      <c r="BS146" s="70"/>
      <c r="BT146" s="70"/>
      <c r="BU146" s="70"/>
      <c r="BV146" s="70"/>
      <c r="BW146" s="70"/>
      <c r="BX146" s="70"/>
      <c r="BY146" s="70"/>
      <c r="BZ146" s="70"/>
      <c r="CA146" s="70"/>
      <c r="CB146" s="70"/>
      <c r="CC146" s="70"/>
      <c r="CD146" s="70"/>
      <c r="CE146" s="70"/>
      <c r="CF146" s="70"/>
      <c r="CG146" s="70"/>
      <c r="CH146" s="70"/>
      <c r="CI146" s="70"/>
      <c r="CJ146" s="70"/>
      <c r="CK146" s="70"/>
      <c r="CL146" s="70"/>
      <c r="CM146" s="70"/>
      <c r="CN146" s="70"/>
      <c r="CO146" s="70"/>
      <c r="CP146" s="70"/>
      <c r="CQ146" s="70"/>
      <c r="CR146" s="70"/>
      <c r="CS146" s="70"/>
      <c r="CT146" s="70"/>
      <c r="CU146" s="70"/>
      <c r="CV146" s="70"/>
      <c r="CW146" s="70"/>
      <c r="CX146" s="70"/>
      <c r="CY146" s="70"/>
      <c r="CZ146" s="70"/>
      <c r="DA146" s="70"/>
      <c r="DB146" s="70"/>
      <c r="DC146" s="70"/>
      <c r="DD146" s="70"/>
      <c r="DE146" s="70"/>
      <c r="DF146" s="70"/>
      <c r="DG146" s="70"/>
      <c r="DH146" s="70"/>
      <c r="DI146" s="70"/>
      <c r="DJ146" s="70"/>
      <c r="DK146" s="70"/>
      <c r="DL146" s="70"/>
      <c r="DM146" s="70"/>
      <c r="DN146" s="70"/>
      <c r="DO146" s="70"/>
      <c r="DP146" s="70"/>
      <c r="DQ146" s="70"/>
      <c r="DR146" s="70"/>
      <c r="DS146" s="70"/>
      <c r="DT146" s="70"/>
      <c r="DU146" s="70"/>
      <c r="DV146" s="70"/>
      <c r="DW146" s="70"/>
      <c r="DX146" s="70"/>
      <c r="DY146" s="70"/>
      <c r="DZ146" s="70"/>
      <c r="EA146" s="70"/>
      <c r="EB146" s="70"/>
      <c r="EC146" s="70"/>
      <c r="ED146" s="70"/>
      <c r="EE146" s="70"/>
      <c r="EF146" s="70"/>
      <c r="EG146" s="70"/>
      <c r="EH146" s="70"/>
      <c r="EI146" s="70"/>
      <c r="EJ146" s="70"/>
      <c r="EK146" s="70"/>
      <c r="EL146" s="70"/>
      <c r="EM146" s="70"/>
      <c r="EN146" s="70"/>
      <c r="EO146" s="70"/>
      <c r="EP146" s="70"/>
      <c r="EQ146" s="70"/>
      <c r="ER146" s="70"/>
      <c r="ES146" s="70"/>
      <c r="ET146" s="70"/>
      <c r="EU146" s="70"/>
      <c r="EV146" s="70"/>
      <c r="EW146" s="70"/>
      <c r="EX146" s="70"/>
      <c r="EY146" s="70"/>
      <c r="EZ146" s="70"/>
      <c r="FA146" s="70"/>
      <c r="FB146" s="70"/>
      <c r="FC146" s="70"/>
      <c r="FD146" s="70"/>
      <c r="FE146" s="70"/>
      <c r="FF146" s="70"/>
      <c r="FG146" s="70"/>
      <c r="FH146" s="70"/>
      <c r="FI146" s="70"/>
      <c r="FJ146" s="70"/>
      <c r="FK146" s="70"/>
      <c r="FL146" s="70"/>
      <c r="FM146" s="70"/>
      <c r="FN146" s="70"/>
      <c r="FO146" s="70"/>
      <c r="FP146" s="70"/>
      <c r="FQ146" s="70"/>
      <c r="FR146" s="70"/>
      <c r="FS146" s="70"/>
      <c r="FT146" s="70"/>
      <c r="FU146" s="70"/>
      <c r="FV146" s="70"/>
      <c r="FW146" s="70"/>
      <c r="FX146" s="70"/>
      <c r="FY146" s="70"/>
      <c r="FZ146" s="70"/>
      <c r="GA146" s="70"/>
      <c r="GB146" s="70"/>
      <c r="GC146" s="70"/>
      <c r="GD146" s="70"/>
      <c r="GE146" s="70"/>
      <c r="GF146" s="70"/>
      <c r="GG146" s="70"/>
      <c r="GH146" s="70"/>
      <c r="GI146" s="70"/>
      <c r="GJ146" s="70"/>
      <c r="GK146" s="70"/>
      <c r="GL146" s="70"/>
      <c r="GM146" s="70"/>
      <c r="GN146" s="70"/>
      <c r="GO146" s="70"/>
      <c r="GP146" s="70"/>
      <c r="GQ146" s="70"/>
      <c r="GR146" s="70"/>
      <c r="GS146" s="70"/>
      <c r="GT146" s="70"/>
      <c r="GU146" s="70"/>
      <c r="GV146" s="70"/>
      <c r="GW146" s="70"/>
      <c r="GX146" s="70"/>
      <c r="GY146" s="70"/>
      <c r="GZ146" s="70"/>
      <c r="HA146" s="70"/>
      <c r="HB146" s="70"/>
      <c r="HC146" s="70"/>
      <c r="HD146" s="70"/>
      <c r="HE146" s="70"/>
      <c r="HF146" s="70"/>
      <c r="HG146" s="70"/>
      <c r="HH146" s="70"/>
      <c r="HI146" s="70"/>
      <c r="HJ146" s="70"/>
      <c r="HK146" s="70"/>
      <c r="HL146" s="70"/>
      <c r="HM146" s="70"/>
      <c r="HN146" s="70"/>
      <c r="HO146" s="70"/>
      <c r="HP146" s="70"/>
      <c r="HQ146" s="70"/>
      <c r="HR146" s="70"/>
      <c r="HS146" s="70"/>
      <c r="HT146" s="70"/>
      <c r="HU146" s="70"/>
      <c r="HV146" s="70"/>
      <c r="HW146" s="70"/>
      <c r="HX146" s="70"/>
      <c r="HY146" s="70"/>
      <c r="HZ146" s="70"/>
      <c r="IA146" s="70"/>
      <c r="IB146" s="70"/>
      <c r="IC146" s="70"/>
      <c r="ID146" s="70"/>
      <c r="IE146" s="70"/>
      <c r="IF146" s="70"/>
      <c r="IG146" s="70"/>
      <c r="IH146" s="70"/>
      <c r="II146" s="70"/>
      <c r="IJ146" s="70"/>
      <c r="IK146" s="70"/>
      <c r="IL146" s="70"/>
      <c r="IM146" s="70"/>
      <c r="IN146" s="70"/>
      <c r="IO146" s="70"/>
      <c r="IP146" s="70"/>
      <c r="IQ146" s="70"/>
      <c r="IR146" s="70"/>
      <c r="IS146" s="70"/>
      <c r="IT146" s="70"/>
      <c r="IU146" s="70"/>
      <c r="IV146" s="70"/>
    </row>
    <row r="147" spans="1:256" ht="21.75" customHeight="1" x14ac:dyDescent="0.25">
      <c r="A147" s="31"/>
      <c r="B147" s="32" t="s">
        <v>148</v>
      </c>
      <c r="C147" s="31" t="s">
        <v>127</v>
      </c>
      <c r="D147" s="72">
        <f>176.04*1.015/1000</f>
        <v>0.17868059999999997</v>
      </c>
      <c r="E147" s="31"/>
    </row>
    <row r="148" spans="1:256" s="62" customFormat="1" ht="21.75" customHeight="1" x14ac:dyDescent="0.25">
      <c r="A148" s="59"/>
      <c r="B148" s="60" t="s">
        <v>151</v>
      </c>
      <c r="C148" s="59" t="s">
        <v>127</v>
      </c>
      <c r="D148" s="66">
        <f>131.58*1.015/1000</f>
        <v>0.1335537</v>
      </c>
      <c r="E148" s="59"/>
      <c r="F148" s="61"/>
      <c r="G148" s="61"/>
      <c r="H148" s="61"/>
      <c r="I148" s="61"/>
      <c r="J148" s="61"/>
      <c r="K148" s="61"/>
      <c r="L148" s="61"/>
      <c r="M148" s="61"/>
      <c r="N148" s="61"/>
      <c r="O148" s="61"/>
      <c r="P148" s="61"/>
      <c r="Q148" s="61"/>
      <c r="R148" s="61"/>
      <c r="S148" s="61"/>
      <c r="T148" s="61"/>
      <c r="U148" s="61"/>
      <c r="V148" s="61"/>
      <c r="W148" s="61"/>
      <c r="X148" s="61"/>
      <c r="Y148" s="61"/>
      <c r="Z148" s="61"/>
      <c r="AA148" s="61"/>
      <c r="AB148" s="61"/>
      <c r="AC148" s="61"/>
      <c r="AD148" s="61"/>
      <c r="AE148" s="61"/>
      <c r="AF148" s="61"/>
      <c r="AG148" s="61"/>
      <c r="AH148" s="61"/>
      <c r="AI148" s="61"/>
      <c r="AJ148" s="61"/>
      <c r="AK148" s="61"/>
      <c r="AL148" s="61"/>
      <c r="AM148" s="61"/>
      <c r="AN148" s="61"/>
      <c r="AO148" s="61"/>
      <c r="AP148" s="61"/>
      <c r="AQ148" s="61"/>
      <c r="AR148" s="61"/>
      <c r="AS148" s="61"/>
      <c r="AT148" s="61"/>
      <c r="AU148" s="61"/>
      <c r="AV148" s="61"/>
      <c r="AW148" s="61"/>
      <c r="AX148" s="61"/>
      <c r="AY148" s="61"/>
      <c r="AZ148" s="61"/>
      <c r="BA148" s="61"/>
      <c r="BB148" s="61"/>
      <c r="BC148" s="61"/>
      <c r="BD148" s="61"/>
      <c r="BE148" s="61"/>
      <c r="BF148" s="61"/>
      <c r="BG148" s="61"/>
      <c r="BH148" s="61"/>
      <c r="BI148" s="61"/>
      <c r="BJ148" s="61"/>
      <c r="BK148" s="61"/>
      <c r="BL148" s="61"/>
      <c r="BM148" s="61"/>
      <c r="BN148" s="61"/>
      <c r="BO148" s="61"/>
      <c r="BP148" s="61"/>
      <c r="BQ148" s="61"/>
      <c r="BR148" s="61"/>
      <c r="BS148" s="61"/>
      <c r="BT148" s="61"/>
      <c r="BU148" s="61"/>
      <c r="BV148" s="61"/>
      <c r="BW148" s="61"/>
      <c r="BX148" s="61"/>
      <c r="BY148" s="61"/>
      <c r="BZ148" s="61"/>
      <c r="CA148" s="61"/>
      <c r="CB148" s="61"/>
      <c r="CC148" s="61"/>
      <c r="CD148" s="61"/>
      <c r="CE148" s="61"/>
      <c r="CF148" s="61"/>
      <c r="CG148" s="61"/>
      <c r="CH148" s="61"/>
      <c r="CI148" s="61"/>
      <c r="CJ148" s="61"/>
      <c r="CK148" s="61"/>
      <c r="CL148" s="61"/>
      <c r="CM148" s="61"/>
      <c r="CN148" s="61"/>
      <c r="CO148" s="61"/>
      <c r="CP148" s="61"/>
      <c r="CQ148" s="61"/>
      <c r="CR148" s="61"/>
      <c r="CS148" s="61"/>
      <c r="CT148" s="61"/>
      <c r="CU148" s="61"/>
      <c r="CV148" s="61"/>
      <c r="CW148" s="61"/>
      <c r="CX148" s="61"/>
      <c r="CY148" s="61"/>
      <c r="CZ148" s="61"/>
      <c r="DA148" s="61"/>
      <c r="DB148" s="61"/>
      <c r="DC148" s="61"/>
      <c r="DD148" s="61"/>
      <c r="DE148" s="61"/>
      <c r="DF148" s="61"/>
      <c r="DG148" s="61"/>
      <c r="DH148" s="61"/>
      <c r="DI148" s="61"/>
      <c r="DJ148" s="61"/>
      <c r="DK148" s="61"/>
      <c r="DL148" s="61"/>
      <c r="DM148" s="61"/>
      <c r="DN148" s="61"/>
      <c r="DO148" s="61"/>
      <c r="DP148" s="61"/>
      <c r="DQ148" s="61"/>
      <c r="DR148" s="61"/>
      <c r="DS148" s="61"/>
      <c r="DT148" s="61"/>
      <c r="DU148" s="61"/>
      <c r="DV148" s="61"/>
      <c r="DW148" s="61"/>
      <c r="DX148" s="61"/>
      <c r="DY148" s="61"/>
      <c r="DZ148" s="61"/>
      <c r="EA148" s="61"/>
      <c r="EB148" s="61"/>
      <c r="EC148" s="61"/>
      <c r="ED148" s="61"/>
      <c r="EE148" s="61"/>
      <c r="EF148" s="61"/>
      <c r="EG148" s="61"/>
      <c r="EH148" s="61"/>
      <c r="EI148" s="61"/>
      <c r="EJ148" s="61"/>
      <c r="EK148" s="61"/>
      <c r="EL148" s="61"/>
      <c r="EM148" s="61"/>
      <c r="EN148" s="61"/>
      <c r="EO148" s="61"/>
      <c r="EP148" s="61"/>
      <c r="EQ148" s="61"/>
      <c r="ER148" s="61"/>
      <c r="ES148" s="61"/>
      <c r="ET148" s="61"/>
      <c r="EU148" s="61"/>
      <c r="EV148" s="61"/>
      <c r="EW148" s="61"/>
      <c r="EX148" s="61"/>
      <c r="EY148" s="61"/>
      <c r="EZ148" s="61"/>
      <c r="FA148" s="61"/>
      <c r="FB148" s="61"/>
      <c r="FC148" s="61"/>
      <c r="FD148" s="61"/>
      <c r="FE148" s="61"/>
      <c r="FF148" s="61"/>
      <c r="FG148" s="61"/>
      <c r="FH148" s="61"/>
      <c r="FI148" s="61"/>
      <c r="FJ148" s="61"/>
      <c r="FK148" s="61"/>
      <c r="FL148" s="61"/>
      <c r="FM148" s="61"/>
      <c r="FN148" s="61"/>
      <c r="FO148" s="61"/>
      <c r="FP148" s="61"/>
      <c r="FQ148" s="61"/>
      <c r="FR148" s="61"/>
      <c r="FS148" s="61"/>
      <c r="FT148" s="61"/>
      <c r="FU148" s="61"/>
      <c r="FV148" s="61"/>
      <c r="FW148" s="61"/>
      <c r="FX148" s="61"/>
      <c r="FY148" s="61"/>
      <c r="FZ148" s="61"/>
      <c r="GA148" s="61"/>
      <c r="GB148" s="61"/>
      <c r="GC148" s="61"/>
      <c r="GD148" s="61"/>
      <c r="GE148" s="61"/>
      <c r="GF148" s="61"/>
      <c r="GG148" s="61"/>
      <c r="GH148" s="61"/>
      <c r="GI148" s="61"/>
      <c r="GJ148" s="61"/>
      <c r="GK148" s="61"/>
      <c r="GL148" s="61"/>
      <c r="GM148" s="61"/>
      <c r="GN148" s="61"/>
      <c r="GO148" s="61"/>
      <c r="GP148" s="61"/>
      <c r="GQ148" s="61"/>
      <c r="GR148" s="61"/>
      <c r="GS148" s="61"/>
      <c r="GT148" s="61"/>
      <c r="GU148" s="61"/>
      <c r="GV148" s="61"/>
      <c r="GW148" s="61"/>
      <c r="GX148" s="61"/>
      <c r="GY148" s="61"/>
      <c r="GZ148" s="61"/>
      <c r="HA148" s="61"/>
      <c r="HB148" s="61"/>
      <c r="HC148" s="61"/>
      <c r="HD148" s="61"/>
      <c r="HE148" s="61"/>
      <c r="HF148" s="61"/>
      <c r="HG148" s="61"/>
      <c r="HH148" s="61"/>
      <c r="HI148" s="61"/>
      <c r="HJ148" s="61"/>
      <c r="HK148" s="61"/>
      <c r="HL148" s="61"/>
      <c r="HM148" s="61"/>
      <c r="HN148" s="61"/>
      <c r="HO148" s="61"/>
      <c r="HP148" s="61"/>
      <c r="HQ148" s="61"/>
      <c r="HR148" s="61"/>
      <c r="HS148" s="61"/>
      <c r="HT148" s="61"/>
      <c r="HU148" s="61"/>
      <c r="HV148" s="61"/>
      <c r="HW148" s="61"/>
      <c r="HX148" s="61"/>
      <c r="HY148" s="61"/>
      <c r="HZ148" s="61"/>
      <c r="IA148" s="61"/>
      <c r="IB148" s="61"/>
      <c r="IC148" s="61"/>
      <c r="ID148" s="61"/>
      <c r="IE148" s="61"/>
      <c r="IF148" s="61"/>
      <c r="IG148" s="61"/>
      <c r="IH148" s="61"/>
      <c r="II148" s="61"/>
      <c r="IJ148" s="61"/>
      <c r="IK148" s="61"/>
      <c r="IL148" s="61"/>
      <c r="IM148" s="61"/>
      <c r="IN148" s="61"/>
      <c r="IO148" s="61"/>
      <c r="IP148" s="61"/>
      <c r="IQ148" s="61"/>
      <c r="IR148" s="61"/>
      <c r="IS148" s="61"/>
      <c r="IT148" s="61"/>
      <c r="IU148" s="61"/>
      <c r="IV148" s="61"/>
    </row>
    <row r="149" spans="1:256" s="62" customFormat="1" ht="21.75" customHeight="1" x14ac:dyDescent="0.25">
      <c r="A149" s="59"/>
      <c r="B149" s="60" t="s">
        <v>150</v>
      </c>
      <c r="C149" s="59" t="s">
        <v>127</v>
      </c>
      <c r="D149" s="66">
        <f>13.56*1.015/1000</f>
        <v>1.3763399999999999E-2</v>
      </c>
      <c r="E149" s="59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61"/>
      <c r="T149" s="61"/>
      <c r="U149" s="61"/>
      <c r="V149" s="61"/>
      <c r="W149" s="61"/>
      <c r="X149" s="61"/>
      <c r="Y149" s="61"/>
      <c r="Z149" s="61"/>
      <c r="AA149" s="61"/>
      <c r="AB149" s="61"/>
      <c r="AC149" s="61"/>
      <c r="AD149" s="61"/>
      <c r="AE149" s="61"/>
      <c r="AF149" s="61"/>
      <c r="AG149" s="61"/>
      <c r="AH149" s="61"/>
      <c r="AI149" s="61"/>
      <c r="AJ149" s="61"/>
      <c r="AK149" s="61"/>
      <c r="AL149" s="61"/>
      <c r="AM149" s="61"/>
      <c r="AN149" s="61"/>
      <c r="AO149" s="61"/>
      <c r="AP149" s="61"/>
      <c r="AQ149" s="61"/>
      <c r="AR149" s="61"/>
      <c r="AS149" s="61"/>
      <c r="AT149" s="61"/>
      <c r="AU149" s="61"/>
      <c r="AV149" s="61"/>
      <c r="AW149" s="61"/>
      <c r="AX149" s="61"/>
      <c r="AY149" s="61"/>
      <c r="AZ149" s="61"/>
      <c r="BA149" s="61"/>
      <c r="BB149" s="61"/>
      <c r="BC149" s="61"/>
      <c r="BD149" s="61"/>
      <c r="BE149" s="61"/>
      <c r="BF149" s="61"/>
      <c r="BG149" s="61"/>
      <c r="BH149" s="61"/>
      <c r="BI149" s="61"/>
      <c r="BJ149" s="61"/>
      <c r="BK149" s="61"/>
      <c r="BL149" s="61"/>
      <c r="BM149" s="61"/>
      <c r="BN149" s="61"/>
      <c r="BO149" s="61"/>
      <c r="BP149" s="61"/>
      <c r="BQ149" s="61"/>
      <c r="BR149" s="61"/>
      <c r="BS149" s="61"/>
      <c r="BT149" s="61"/>
      <c r="BU149" s="61"/>
      <c r="BV149" s="61"/>
      <c r="BW149" s="61"/>
      <c r="BX149" s="61"/>
      <c r="BY149" s="61"/>
      <c r="BZ149" s="61"/>
      <c r="CA149" s="61"/>
      <c r="CB149" s="61"/>
      <c r="CC149" s="61"/>
      <c r="CD149" s="61"/>
      <c r="CE149" s="61"/>
      <c r="CF149" s="61"/>
      <c r="CG149" s="61"/>
      <c r="CH149" s="61"/>
      <c r="CI149" s="61"/>
      <c r="CJ149" s="61"/>
      <c r="CK149" s="61"/>
      <c r="CL149" s="61"/>
      <c r="CM149" s="61"/>
      <c r="CN149" s="61"/>
      <c r="CO149" s="61"/>
      <c r="CP149" s="61"/>
      <c r="CQ149" s="61"/>
      <c r="CR149" s="61"/>
      <c r="CS149" s="61"/>
      <c r="CT149" s="61"/>
      <c r="CU149" s="61"/>
      <c r="CV149" s="61"/>
      <c r="CW149" s="61"/>
      <c r="CX149" s="61"/>
      <c r="CY149" s="61"/>
      <c r="CZ149" s="61"/>
      <c r="DA149" s="61"/>
      <c r="DB149" s="61"/>
      <c r="DC149" s="61"/>
      <c r="DD149" s="61"/>
      <c r="DE149" s="61"/>
      <c r="DF149" s="61"/>
      <c r="DG149" s="61"/>
      <c r="DH149" s="61"/>
      <c r="DI149" s="61"/>
      <c r="DJ149" s="61"/>
      <c r="DK149" s="61"/>
      <c r="DL149" s="61"/>
      <c r="DM149" s="61"/>
      <c r="DN149" s="61"/>
      <c r="DO149" s="61"/>
      <c r="DP149" s="61"/>
      <c r="DQ149" s="61"/>
      <c r="DR149" s="61"/>
      <c r="DS149" s="61"/>
      <c r="DT149" s="61"/>
      <c r="DU149" s="61"/>
      <c r="DV149" s="61"/>
      <c r="DW149" s="61"/>
      <c r="DX149" s="61"/>
      <c r="DY149" s="61"/>
      <c r="DZ149" s="61"/>
      <c r="EA149" s="61"/>
      <c r="EB149" s="61"/>
      <c r="EC149" s="61"/>
      <c r="ED149" s="61"/>
      <c r="EE149" s="61"/>
      <c r="EF149" s="61"/>
      <c r="EG149" s="61"/>
      <c r="EH149" s="61"/>
      <c r="EI149" s="61"/>
      <c r="EJ149" s="61"/>
      <c r="EK149" s="61"/>
      <c r="EL149" s="61"/>
      <c r="EM149" s="61"/>
      <c r="EN149" s="61"/>
      <c r="EO149" s="61"/>
      <c r="EP149" s="61"/>
      <c r="EQ149" s="61"/>
      <c r="ER149" s="61"/>
      <c r="ES149" s="61"/>
      <c r="ET149" s="61"/>
      <c r="EU149" s="61"/>
      <c r="EV149" s="61"/>
      <c r="EW149" s="61"/>
      <c r="EX149" s="61"/>
      <c r="EY149" s="61"/>
      <c r="EZ149" s="61"/>
      <c r="FA149" s="61"/>
      <c r="FB149" s="61"/>
      <c r="FC149" s="61"/>
      <c r="FD149" s="61"/>
      <c r="FE149" s="61"/>
      <c r="FF149" s="61"/>
      <c r="FG149" s="61"/>
      <c r="FH149" s="61"/>
      <c r="FI149" s="61"/>
      <c r="FJ149" s="61"/>
      <c r="FK149" s="61"/>
      <c r="FL149" s="61"/>
      <c r="FM149" s="61"/>
      <c r="FN149" s="61"/>
      <c r="FO149" s="61"/>
      <c r="FP149" s="61"/>
      <c r="FQ149" s="61"/>
      <c r="FR149" s="61"/>
      <c r="FS149" s="61"/>
      <c r="FT149" s="61"/>
      <c r="FU149" s="61"/>
      <c r="FV149" s="61"/>
      <c r="FW149" s="61"/>
      <c r="FX149" s="61"/>
      <c r="FY149" s="61"/>
      <c r="FZ149" s="61"/>
      <c r="GA149" s="61"/>
      <c r="GB149" s="61"/>
      <c r="GC149" s="61"/>
      <c r="GD149" s="61"/>
      <c r="GE149" s="61"/>
      <c r="GF149" s="61"/>
      <c r="GG149" s="61"/>
      <c r="GH149" s="61"/>
      <c r="GI149" s="61"/>
      <c r="GJ149" s="61"/>
      <c r="GK149" s="61"/>
      <c r="GL149" s="61"/>
      <c r="GM149" s="61"/>
      <c r="GN149" s="61"/>
      <c r="GO149" s="61"/>
      <c r="GP149" s="61"/>
      <c r="GQ149" s="61"/>
      <c r="GR149" s="61"/>
      <c r="GS149" s="61"/>
      <c r="GT149" s="61"/>
      <c r="GU149" s="61"/>
      <c r="GV149" s="61"/>
      <c r="GW149" s="61"/>
      <c r="GX149" s="61"/>
      <c r="GY149" s="61"/>
      <c r="GZ149" s="61"/>
      <c r="HA149" s="61"/>
      <c r="HB149" s="61"/>
      <c r="HC149" s="61"/>
      <c r="HD149" s="61"/>
      <c r="HE149" s="61"/>
      <c r="HF149" s="61"/>
      <c r="HG149" s="61"/>
      <c r="HH149" s="61"/>
      <c r="HI149" s="61"/>
      <c r="HJ149" s="61"/>
      <c r="HK149" s="61"/>
      <c r="HL149" s="61"/>
      <c r="HM149" s="61"/>
      <c r="HN149" s="61"/>
      <c r="HO149" s="61"/>
      <c r="HP149" s="61"/>
      <c r="HQ149" s="61"/>
      <c r="HR149" s="61"/>
      <c r="HS149" s="61"/>
      <c r="HT149" s="61"/>
      <c r="HU149" s="61"/>
      <c r="HV149" s="61"/>
      <c r="HW149" s="61"/>
      <c r="HX149" s="61"/>
      <c r="HY149" s="61"/>
      <c r="HZ149" s="61"/>
      <c r="IA149" s="61"/>
      <c r="IB149" s="61"/>
      <c r="IC149" s="61"/>
      <c r="ID149" s="61"/>
      <c r="IE149" s="61"/>
      <c r="IF149" s="61"/>
      <c r="IG149" s="61"/>
      <c r="IH149" s="61"/>
      <c r="II149" s="61"/>
      <c r="IJ149" s="61"/>
      <c r="IK149" s="61"/>
      <c r="IL149" s="61"/>
      <c r="IM149" s="61"/>
      <c r="IN149" s="61"/>
      <c r="IO149" s="61"/>
      <c r="IP149" s="61"/>
      <c r="IQ149" s="61"/>
      <c r="IR149" s="61"/>
      <c r="IS149" s="61"/>
      <c r="IT149" s="61"/>
      <c r="IU149" s="61"/>
      <c r="IV149" s="61"/>
    </row>
    <row r="150" spans="1:256" s="71" customFormat="1" ht="21.75" customHeight="1" x14ac:dyDescent="0.25">
      <c r="A150" s="34" t="s">
        <v>110</v>
      </c>
      <c r="B150" s="37" t="s">
        <v>181</v>
      </c>
      <c r="C150" s="34" t="s">
        <v>14</v>
      </c>
      <c r="D150" s="34" t="s">
        <v>17</v>
      </c>
      <c r="E150" s="34"/>
      <c r="F150" s="70"/>
      <c r="G150" s="70"/>
      <c r="H150" s="70"/>
      <c r="I150" s="70"/>
      <c r="J150" s="70"/>
      <c r="K150" s="70"/>
      <c r="L150" s="70"/>
      <c r="M150" s="70"/>
      <c r="N150" s="70"/>
      <c r="O150" s="70"/>
      <c r="P150" s="70"/>
      <c r="Q150" s="70"/>
      <c r="R150" s="70"/>
      <c r="S150" s="70"/>
      <c r="T150" s="70"/>
      <c r="U150" s="70"/>
      <c r="V150" s="70"/>
      <c r="W150" s="70"/>
      <c r="X150" s="70"/>
      <c r="Y150" s="70"/>
      <c r="Z150" s="70"/>
      <c r="AA150" s="70"/>
      <c r="AB150" s="70"/>
      <c r="AC150" s="70"/>
      <c r="AD150" s="70"/>
      <c r="AE150" s="70"/>
      <c r="AF150" s="70"/>
      <c r="AG150" s="70"/>
      <c r="AH150" s="70"/>
      <c r="AI150" s="70"/>
      <c r="AJ150" s="70"/>
      <c r="AK150" s="70"/>
      <c r="AL150" s="70"/>
      <c r="AM150" s="70"/>
      <c r="AN150" s="70"/>
      <c r="AO150" s="70"/>
      <c r="AP150" s="70"/>
      <c r="AQ150" s="70"/>
      <c r="AR150" s="70"/>
      <c r="AS150" s="70"/>
      <c r="AT150" s="70"/>
      <c r="AU150" s="70"/>
      <c r="AV150" s="70"/>
      <c r="AW150" s="70"/>
      <c r="AX150" s="70"/>
      <c r="AY150" s="70"/>
      <c r="AZ150" s="70"/>
      <c r="BA150" s="70"/>
      <c r="BB150" s="70"/>
      <c r="BC150" s="70"/>
      <c r="BD150" s="70"/>
      <c r="BE150" s="70"/>
      <c r="BF150" s="70"/>
      <c r="BG150" s="70"/>
      <c r="BH150" s="70"/>
      <c r="BI150" s="70"/>
      <c r="BJ150" s="70"/>
      <c r="BK150" s="70"/>
      <c r="BL150" s="70"/>
      <c r="BM150" s="70"/>
      <c r="BN150" s="70"/>
      <c r="BO150" s="70"/>
      <c r="BP150" s="70"/>
      <c r="BQ150" s="70"/>
      <c r="BR150" s="70"/>
      <c r="BS150" s="70"/>
      <c r="BT150" s="70"/>
      <c r="BU150" s="70"/>
      <c r="BV150" s="70"/>
      <c r="BW150" s="70"/>
      <c r="BX150" s="70"/>
      <c r="BY150" s="70"/>
      <c r="BZ150" s="70"/>
      <c r="CA150" s="70"/>
      <c r="CB150" s="70"/>
      <c r="CC150" s="70"/>
      <c r="CD150" s="70"/>
      <c r="CE150" s="70"/>
      <c r="CF150" s="70"/>
      <c r="CG150" s="70"/>
      <c r="CH150" s="70"/>
      <c r="CI150" s="70"/>
      <c r="CJ150" s="70"/>
      <c r="CK150" s="70"/>
      <c r="CL150" s="70"/>
      <c r="CM150" s="70"/>
      <c r="CN150" s="70"/>
      <c r="CO150" s="70"/>
      <c r="CP150" s="70"/>
      <c r="CQ150" s="70"/>
      <c r="CR150" s="70"/>
      <c r="CS150" s="70"/>
      <c r="CT150" s="70"/>
      <c r="CU150" s="70"/>
      <c r="CV150" s="70"/>
      <c r="CW150" s="70"/>
      <c r="CX150" s="70"/>
      <c r="CY150" s="70"/>
      <c r="CZ150" s="70"/>
      <c r="DA150" s="70"/>
      <c r="DB150" s="70"/>
      <c r="DC150" s="70"/>
      <c r="DD150" s="70"/>
      <c r="DE150" s="70"/>
      <c r="DF150" s="70"/>
      <c r="DG150" s="70"/>
      <c r="DH150" s="70"/>
      <c r="DI150" s="70"/>
      <c r="DJ150" s="70"/>
      <c r="DK150" s="70"/>
      <c r="DL150" s="70"/>
      <c r="DM150" s="70"/>
      <c r="DN150" s="70"/>
      <c r="DO150" s="70"/>
      <c r="DP150" s="70"/>
      <c r="DQ150" s="70"/>
      <c r="DR150" s="70"/>
      <c r="DS150" s="70"/>
      <c r="DT150" s="70"/>
      <c r="DU150" s="70"/>
      <c r="DV150" s="70"/>
      <c r="DW150" s="70"/>
      <c r="DX150" s="70"/>
      <c r="DY150" s="70"/>
      <c r="DZ150" s="70"/>
      <c r="EA150" s="70"/>
      <c r="EB150" s="70"/>
      <c r="EC150" s="70"/>
      <c r="ED150" s="70"/>
      <c r="EE150" s="70"/>
      <c r="EF150" s="70"/>
      <c r="EG150" s="70"/>
      <c r="EH150" s="70"/>
      <c r="EI150" s="70"/>
      <c r="EJ150" s="70"/>
      <c r="EK150" s="70"/>
      <c r="EL150" s="70"/>
      <c r="EM150" s="70"/>
      <c r="EN150" s="70"/>
      <c r="EO150" s="70"/>
      <c r="EP150" s="70"/>
      <c r="EQ150" s="70"/>
      <c r="ER150" s="70"/>
      <c r="ES150" s="70"/>
      <c r="ET150" s="70"/>
      <c r="EU150" s="70"/>
      <c r="EV150" s="70"/>
      <c r="EW150" s="70"/>
      <c r="EX150" s="70"/>
      <c r="EY150" s="70"/>
      <c r="EZ150" s="70"/>
      <c r="FA150" s="70"/>
      <c r="FB150" s="70"/>
      <c r="FC150" s="70"/>
      <c r="FD150" s="70"/>
      <c r="FE150" s="70"/>
      <c r="FF150" s="70"/>
      <c r="FG150" s="70"/>
      <c r="FH150" s="70"/>
      <c r="FI150" s="70"/>
      <c r="FJ150" s="70"/>
      <c r="FK150" s="70"/>
      <c r="FL150" s="70"/>
      <c r="FM150" s="70"/>
      <c r="FN150" s="70"/>
      <c r="FO150" s="70"/>
      <c r="FP150" s="70"/>
      <c r="FQ150" s="70"/>
      <c r="FR150" s="70"/>
      <c r="FS150" s="70"/>
      <c r="FT150" s="70"/>
      <c r="FU150" s="70"/>
      <c r="FV150" s="70"/>
      <c r="FW150" s="70"/>
      <c r="FX150" s="70"/>
      <c r="FY150" s="70"/>
      <c r="FZ150" s="70"/>
      <c r="GA150" s="70"/>
      <c r="GB150" s="70"/>
      <c r="GC150" s="70"/>
      <c r="GD150" s="70"/>
      <c r="GE150" s="70"/>
      <c r="GF150" s="70"/>
      <c r="GG150" s="70"/>
      <c r="GH150" s="70"/>
      <c r="GI150" s="70"/>
      <c r="GJ150" s="70"/>
      <c r="GK150" s="70"/>
      <c r="GL150" s="70"/>
      <c r="GM150" s="70"/>
      <c r="GN150" s="70"/>
      <c r="GO150" s="70"/>
      <c r="GP150" s="70"/>
      <c r="GQ150" s="70"/>
      <c r="GR150" s="70"/>
      <c r="GS150" s="70"/>
      <c r="GT150" s="70"/>
      <c r="GU150" s="70"/>
      <c r="GV150" s="70"/>
      <c r="GW150" s="70"/>
      <c r="GX150" s="70"/>
      <c r="GY150" s="70"/>
      <c r="GZ150" s="70"/>
      <c r="HA150" s="70"/>
      <c r="HB150" s="70"/>
      <c r="HC150" s="70"/>
      <c r="HD150" s="70"/>
      <c r="HE150" s="70"/>
      <c r="HF150" s="70"/>
      <c r="HG150" s="70"/>
      <c r="HH150" s="70"/>
      <c r="HI150" s="70"/>
      <c r="HJ150" s="70"/>
      <c r="HK150" s="70"/>
      <c r="HL150" s="70"/>
      <c r="HM150" s="70"/>
      <c r="HN150" s="70"/>
      <c r="HO150" s="70"/>
      <c r="HP150" s="70"/>
      <c r="HQ150" s="70"/>
      <c r="HR150" s="70"/>
      <c r="HS150" s="70"/>
      <c r="HT150" s="70"/>
      <c r="HU150" s="70"/>
      <c r="HV150" s="70"/>
      <c r="HW150" s="70"/>
      <c r="HX150" s="70"/>
      <c r="HY150" s="70"/>
      <c r="HZ150" s="70"/>
      <c r="IA150" s="70"/>
      <c r="IB150" s="70"/>
      <c r="IC150" s="70"/>
      <c r="ID150" s="70"/>
      <c r="IE150" s="70"/>
      <c r="IF150" s="70"/>
      <c r="IG150" s="70"/>
      <c r="IH150" s="70"/>
      <c r="II150" s="70"/>
      <c r="IJ150" s="70"/>
      <c r="IK150" s="70"/>
      <c r="IL150" s="70"/>
      <c r="IM150" s="70"/>
      <c r="IN150" s="70"/>
      <c r="IO150" s="70"/>
      <c r="IP150" s="70"/>
      <c r="IQ150" s="70"/>
      <c r="IR150" s="70"/>
      <c r="IS150" s="70"/>
      <c r="IT150" s="70"/>
      <c r="IU150" s="70"/>
      <c r="IV150" s="70"/>
    </row>
    <row r="151" spans="1:256" s="71" customFormat="1" ht="18.75" x14ac:dyDescent="0.25">
      <c r="A151" s="34"/>
      <c r="B151" s="73" t="s">
        <v>182</v>
      </c>
      <c r="C151" s="34" t="s">
        <v>127</v>
      </c>
      <c r="D151" s="63">
        <v>1.5509999999999999E-2</v>
      </c>
      <c r="E151" s="34"/>
      <c r="F151" s="70"/>
      <c r="G151" s="70"/>
      <c r="H151" s="70"/>
      <c r="I151" s="70"/>
      <c r="J151" s="70"/>
      <c r="K151" s="70"/>
      <c r="L151" s="70"/>
      <c r="M151" s="70"/>
      <c r="N151" s="70"/>
      <c r="O151" s="70"/>
      <c r="P151" s="70"/>
      <c r="Q151" s="70"/>
      <c r="R151" s="70"/>
      <c r="S151" s="70"/>
      <c r="T151" s="70"/>
      <c r="U151" s="70"/>
      <c r="V151" s="70"/>
      <c r="W151" s="70"/>
      <c r="X151" s="70"/>
      <c r="Y151" s="70"/>
      <c r="Z151" s="70"/>
      <c r="AA151" s="70"/>
      <c r="AB151" s="70"/>
      <c r="AC151" s="70"/>
      <c r="AD151" s="70"/>
      <c r="AE151" s="70"/>
      <c r="AF151" s="70"/>
      <c r="AG151" s="70"/>
      <c r="AH151" s="70"/>
      <c r="AI151" s="70"/>
      <c r="AJ151" s="70"/>
      <c r="AK151" s="70"/>
      <c r="AL151" s="70"/>
      <c r="AM151" s="70"/>
      <c r="AN151" s="70"/>
      <c r="AO151" s="70"/>
      <c r="AP151" s="70"/>
      <c r="AQ151" s="70"/>
      <c r="AR151" s="70"/>
      <c r="AS151" s="70"/>
      <c r="AT151" s="70"/>
      <c r="AU151" s="70"/>
      <c r="AV151" s="70"/>
      <c r="AW151" s="70"/>
      <c r="AX151" s="70"/>
      <c r="AY151" s="70"/>
      <c r="AZ151" s="70"/>
      <c r="BA151" s="70"/>
      <c r="BB151" s="70"/>
      <c r="BC151" s="70"/>
      <c r="BD151" s="70"/>
      <c r="BE151" s="70"/>
      <c r="BF151" s="70"/>
      <c r="BG151" s="70"/>
      <c r="BH151" s="70"/>
      <c r="BI151" s="70"/>
      <c r="BJ151" s="70"/>
      <c r="BK151" s="70"/>
      <c r="BL151" s="70"/>
      <c r="BM151" s="70"/>
      <c r="BN151" s="70"/>
      <c r="BO151" s="70"/>
      <c r="BP151" s="70"/>
      <c r="BQ151" s="70"/>
      <c r="BR151" s="70"/>
      <c r="BS151" s="70"/>
      <c r="BT151" s="70"/>
      <c r="BU151" s="70"/>
      <c r="BV151" s="70"/>
      <c r="BW151" s="70"/>
      <c r="BX151" s="70"/>
      <c r="BY151" s="70"/>
      <c r="BZ151" s="70"/>
      <c r="CA151" s="70"/>
      <c r="CB151" s="70"/>
      <c r="CC151" s="70"/>
      <c r="CD151" s="70"/>
      <c r="CE151" s="70"/>
      <c r="CF151" s="70"/>
      <c r="CG151" s="70"/>
      <c r="CH151" s="70"/>
      <c r="CI151" s="70"/>
      <c r="CJ151" s="70"/>
      <c r="CK151" s="70"/>
      <c r="CL151" s="70"/>
      <c r="CM151" s="70"/>
      <c r="CN151" s="70"/>
      <c r="CO151" s="70"/>
      <c r="CP151" s="70"/>
      <c r="CQ151" s="70"/>
      <c r="CR151" s="70"/>
      <c r="CS151" s="70"/>
      <c r="CT151" s="70"/>
      <c r="CU151" s="70"/>
      <c r="CV151" s="70"/>
      <c r="CW151" s="70"/>
      <c r="CX151" s="70"/>
      <c r="CY151" s="70"/>
      <c r="CZ151" s="70"/>
      <c r="DA151" s="70"/>
      <c r="DB151" s="70"/>
      <c r="DC151" s="70"/>
      <c r="DD151" s="70"/>
      <c r="DE151" s="70"/>
      <c r="DF151" s="70"/>
      <c r="DG151" s="70"/>
      <c r="DH151" s="70"/>
      <c r="DI151" s="70"/>
      <c r="DJ151" s="70"/>
      <c r="DK151" s="70"/>
      <c r="DL151" s="70"/>
      <c r="DM151" s="70"/>
      <c r="DN151" s="70"/>
      <c r="DO151" s="70"/>
      <c r="DP151" s="70"/>
      <c r="DQ151" s="70"/>
      <c r="DR151" s="70"/>
      <c r="DS151" s="70"/>
      <c r="DT151" s="70"/>
      <c r="DU151" s="70"/>
      <c r="DV151" s="70"/>
      <c r="DW151" s="70"/>
      <c r="DX151" s="70"/>
      <c r="DY151" s="70"/>
      <c r="DZ151" s="70"/>
      <c r="EA151" s="70"/>
      <c r="EB151" s="70"/>
      <c r="EC151" s="70"/>
      <c r="ED151" s="70"/>
      <c r="EE151" s="70"/>
      <c r="EF151" s="70"/>
      <c r="EG151" s="70"/>
      <c r="EH151" s="70"/>
      <c r="EI151" s="70"/>
      <c r="EJ151" s="70"/>
      <c r="EK151" s="70"/>
      <c r="EL151" s="70"/>
      <c r="EM151" s="70"/>
      <c r="EN151" s="70"/>
      <c r="EO151" s="70"/>
      <c r="EP151" s="70"/>
      <c r="EQ151" s="70"/>
      <c r="ER151" s="70"/>
      <c r="ES151" s="70"/>
      <c r="ET151" s="70"/>
      <c r="EU151" s="70"/>
      <c r="EV151" s="70"/>
      <c r="EW151" s="70"/>
      <c r="EX151" s="70"/>
      <c r="EY151" s="70"/>
      <c r="EZ151" s="70"/>
      <c r="FA151" s="70"/>
      <c r="FB151" s="70"/>
      <c r="FC151" s="70"/>
      <c r="FD151" s="70"/>
      <c r="FE151" s="70"/>
      <c r="FF151" s="70"/>
      <c r="FG151" s="70"/>
      <c r="FH151" s="70"/>
      <c r="FI151" s="70"/>
      <c r="FJ151" s="70"/>
      <c r="FK151" s="70"/>
      <c r="FL151" s="70"/>
      <c r="FM151" s="70"/>
      <c r="FN151" s="70"/>
      <c r="FO151" s="70"/>
      <c r="FP151" s="70"/>
      <c r="FQ151" s="70"/>
      <c r="FR151" s="70"/>
      <c r="FS151" s="70"/>
      <c r="FT151" s="70"/>
      <c r="FU151" s="70"/>
      <c r="FV151" s="70"/>
      <c r="FW151" s="70"/>
      <c r="FX151" s="70"/>
      <c r="FY151" s="70"/>
      <c r="FZ151" s="70"/>
      <c r="GA151" s="70"/>
      <c r="GB151" s="70"/>
      <c r="GC151" s="70"/>
      <c r="GD151" s="70"/>
      <c r="GE151" s="70"/>
      <c r="GF151" s="70"/>
      <c r="GG151" s="70"/>
      <c r="GH151" s="70"/>
      <c r="GI151" s="70"/>
      <c r="GJ151" s="70"/>
      <c r="GK151" s="70"/>
      <c r="GL151" s="70"/>
      <c r="GM151" s="70"/>
      <c r="GN151" s="70"/>
      <c r="GO151" s="70"/>
      <c r="GP151" s="70"/>
      <c r="GQ151" s="70"/>
      <c r="GR151" s="70"/>
      <c r="GS151" s="70"/>
      <c r="GT151" s="70"/>
      <c r="GU151" s="70"/>
      <c r="GV151" s="70"/>
      <c r="GW151" s="70"/>
      <c r="GX151" s="70"/>
      <c r="GY151" s="70"/>
      <c r="GZ151" s="70"/>
      <c r="HA151" s="70"/>
      <c r="HB151" s="70"/>
      <c r="HC151" s="70"/>
      <c r="HD151" s="70"/>
      <c r="HE151" s="70"/>
      <c r="HF151" s="70"/>
      <c r="HG151" s="70"/>
      <c r="HH151" s="70"/>
      <c r="HI151" s="70"/>
      <c r="HJ151" s="70"/>
      <c r="HK151" s="70"/>
      <c r="HL151" s="70"/>
      <c r="HM151" s="70"/>
      <c r="HN151" s="70"/>
      <c r="HO151" s="70"/>
      <c r="HP151" s="70"/>
      <c r="HQ151" s="70"/>
      <c r="HR151" s="70"/>
      <c r="HS151" s="70"/>
      <c r="HT151" s="70"/>
      <c r="HU151" s="70"/>
      <c r="HV151" s="70"/>
      <c r="HW151" s="70"/>
      <c r="HX151" s="70"/>
      <c r="HY151" s="70"/>
      <c r="HZ151" s="70"/>
      <c r="IA151" s="70"/>
      <c r="IB151" s="70"/>
      <c r="IC151" s="70"/>
      <c r="ID151" s="70"/>
      <c r="IE151" s="70"/>
      <c r="IF151" s="70"/>
      <c r="IG151" s="70"/>
      <c r="IH151" s="70"/>
      <c r="II151" s="70"/>
      <c r="IJ151" s="70"/>
      <c r="IK151" s="70"/>
      <c r="IL151" s="70"/>
      <c r="IM151" s="70"/>
      <c r="IN151" s="70"/>
      <c r="IO151" s="70"/>
      <c r="IP151" s="70"/>
      <c r="IQ151" s="70"/>
      <c r="IR151" s="70"/>
      <c r="IS151" s="70"/>
      <c r="IT151" s="70"/>
      <c r="IU151" s="70"/>
      <c r="IV151" s="70"/>
    </row>
    <row r="152" spans="1:256" ht="18.75" x14ac:dyDescent="0.25">
      <c r="A152" s="29" t="s">
        <v>102</v>
      </c>
      <c r="B152" s="33" t="s">
        <v>193</v>
      </c>
      <c r="C152" s="29"/>
      <c r="D152" s="42"/>
      <c r="E152" s="29"/>
    </row>
    <row r="153" spans="1:256" s="71" customFormat="1" ht="18.75" x14ac:dyDescent="0.25">
      <c r="A153" s="34"/>
      <c r="B153" s="73" t="s">
        <v>192</v>
      </c>
      <c r="C153" s="34" t="s">
        <v>29</v>
      </c>
      <c r="D153" s="63">
        <v>62</v>
      </c>
      <c r="E153" s="34"/>
      <c r="F153" s="70"/>
      <c r="G153" s="70"/>
      <c r="H153" s="70"/>
      <c r="I153" s="70"/>
      <c r="J153" s="70"/>
      <c r="K153" s="70"/>
      <c r="L153" s="70"/>
      <c r="M153" s="70"/>
      <c r="N153" s="70"/>
      <c r="O153" s="70"/>
      <c r="P153" s="70"/>
      <c r="Q153" s="70"/>
      <c r="R153" s="70"/>
      <c r="S153" s="70"/>
      <c r="T153" s="70"/>
      <c r="U153" s="70"/>
      <c r="V153" s="70"/>
      <c r="W153" s="70"/>
      <c r="X153" s="70"/>
      <c r="Y153" s="70"/>
      <c r="Z153" s="70"/>
      <c r="AA153" s="70"/>
      <c r="AB153" s="70"/>
      <c r="AC153" s="70"/>
      <c r="AD153" s="70"/>
      <c r="AE153" s="70"/>
      <c r="AF153" s="70"/>
      <c r="AG153" s="70"/>
      <c r="AH153" s="70"/>
      <c r="AI153" s="70"/>
      <c r="AJ153" s="70"/>
      <c r="AK153" s="70"/>
      <c r="AL153" s="70"/>
      <c r="AM153" s="70"/>
      <c r="AN153" s="70"/>
      <c r="AO153" s="70"/>
      <c r="AP153" s="70"/>
      <c r="AQ153" s="70"/>
      <c r="AR153" s="70"/>
      <c r="AS153" s="70"/>
      <c r="AT153" s="70"/>
      <c r="AU153" s="70"/>
      <c r="AV153" s="70"/>
      <c r="AW153" s="70"/>
      <c r="AX153" s="70"/>
      <c r="AY153" s="70"/>
      <c r="AZ153" s="70"/>
      <c r="BA153" s="70"/>
      <c r="BB153" s="70"/>
      <c r="BC153" s="70"/>
      <c r="BD153" s="70"/>
      <c r="BE153" s="70"/>
      <c r="BF153" s="70"/>
      <c r="BG153" s="70"/>
      <c r="BH153" s="70"/>
      <c r="BI153" s="70"/>
      <c r="BJ153" s="70"/>
      <c r="BK153" s="70"/>
      <c r="BL153" s="70"/>
      <c r="BM153" s="70"/>
      <c r="BN153" s="70"/>
      <c r="BO153" s="70"/>
      <c r="BP153" s="70"/>
      <c r="BQ153" s="70"/>
      <c r="BR153" s="70"/>
      <c r="BS153" s="70"/>
      <c r="BT153" s="70"/>
      <c r="BU153" s="70"/>
      <c r="BV153" s="70"/>
      <c r="BW153" s="70"/>
      <c r="BX153" s="70"/>
      <c r="BY153" s="70"/>
      <c r="BZ153" s="70"/>
      <c r="CA153" s="70"/>
      <c r="CB153" s="70"/>
      <c r="CC153" s="70"/>
      <c r="CD153" s="70"/>
      <c r="CE153" s="70"/>
      <c r="CF153" s="70"/>
      <c r="CG153" s="70"/>
      <c r="CH153" s="70"/>
      <c r="CI153" s="70"/>
      <c r="CJ153" s="70"/>
      <c r="CK153" s="70"/>
      <c r="CL153" s="70"/>
      <c r="CM153" s="70"/>
      <c r="CN153" s="70"/>
      <c r="CO153" s="70"/>
      <c r="CP153" s="70"/>
      <c r="CQ153" s="70"/>
      <c r="CR153" s="70"/>
      <c r="CS153" s="70"/>
      <c r="CT153" s="70"/>
      <c r="CU153" s="70"/>
      <c r="CV153" s="70"/>
      <c r="CW153" s="70"/>
      <c r="CX153" s="70"/>
      <c r="CY153" s="70"/>
      <c r="CZ153" s="70"/>
      <c r="DA153" s="70"/>
      <c r="DB153" s="70"/>
      <c r="DC153" s="70"/>
      <c r="DD153" s="70"/>
      <c r="DE153" s="70"/>
      <c r="DF153" s="70"/>
      <c r="DG153" s="70"/>
      <c r="DH153" s="70"/>
      <c r="DI153" s="70"/>
      <c r="DJ153" s="70"/>
      <c r="DK153" s="70"/>
      <c r="DL153" s="70"/>
      <c r="DM153" s="70"/>
      <c r="DN153" s="70"/>
      <c r="DO153" s="70"/>
      <c r="DP153" s="70"/>
      <c r="DQ153" s="70"/>
      <c r="DR153" s="70"/>
      <c r="DS153" s="70"/>
      <c r="DT153" s="70"/>
      <c r="DU153" s="70"/>
      <c r="DV153" s="70"/>
      <c r="DW153" s="70"/>
      <c r="DX153" s="70"/>
      <c r="DY153" s="70"/>
      <c r="DZ153" s="70"/>
      <c r="EA153" s="70"/>
      <c r="EB153" s="70"/>
      <c r="EC153" s="70"/>
      <c r="ED153" s="70"/>
      <c r="EE153" s="70"/>
      <c r="EF153" s="70"/>
      <c r="EG153" s="70"/>
      <c r="EH153" s="70"/>
      <c r="EI153" s="70"/>
      <c r="EJ153" s="70"/>
      <c r="EK153" s="70"/>
      <c r="EL153" s="70"/>
      <c r="EM153" s="70"/>
      <c r="EN153" s="70"/>
      <c r="EO153" s="70"/>
      <c r="EP153" s="70"/>
      <c r="EQ153" s="70"/>
      <c r="ER153" s="70"/>
      <c r="ES153" s="70"/>
      <c r="ET153" s="70"/>
      <c r="EU153" s="70"/>
      <c r="EV153" s="70"/>
      <c r="EW153" s="70"/>
      <c r="EX153" s="70"/>
      <c r="EY153" s="70"/>
      <c r="EZ153" s="70"/>
      <c r="FA153" s="70"/>
      <c r="FB153" s="70"/>
      <c r="FC153" s="70"/>
      <c r="FD153" s="70"/>
      <c r="FE153" s="70"/>
      <c r="FF153" s="70"/>
      <c r="FG153" s="70"/>
      <c r="FH153" s="70"/>
      <c r="FI153" s="70"/>
      <c r="FJ153" s="70"/>
      <c r="FK153" s="70"/>
      <c r="FL153" s="70"/>
      <c r="FM153" s="70"/>
      <c r="FN153" s="70"/>
      <c r="FO153" s="70"/>
      <c r="FP153" s="70"/>
      <c r="FQ153" s="70"/>
      <c r="FR153" s="70"/>
      <c r="FS153" s="70"/>
      <c r="FT153" s="70"/>
      <c r="FU153" s="70"/>
      <c r="FV153" s="70"/>
      <c r="FW153" s="70"/>
      <c r="FX153" s="70"/>
      <c r="FY153" s="70"/>
      <c r="FZ153" s="70"/>
      <c r="GA153" s="70"/>
      <c r="GB153" s="70"/>
      <c r="GC153" s="70"/>
      <c r="GD153" s="70"/>
      <c r="GE153" s="70"/>
      <c r="GF153" s="70"/>
      <c r="GG153" s="70"/>
      <c r="GH153" s="70"/>
      <c r="GI153" s="70"/>
      <c r="GJ153" s="70"/>
      <c r="GK153" s="70"/>
      <c r="GL153" s="70"/>
      <c r="GM153" s="70"/>
      <c r="GN153" s="70"/>
      <c r="GO153" s="70"/>
      <c r="GP153" s="70"/>
      <c r="GQ153" s="70"/>
      <c r="GR153" s="70"/>
      <c r="GS153" s="70"/>
      <c r="GT153" s="70"/>
      <c r="GU153" s="70"/>
      <c r="GV153" s="70"/>
      <c r="GW153" s="70"/>
      <c r="GX153" s="70"/>
      <c r="GY153" s="70"/>
      <c r="GZ153" s="70"/>
      <c r="HA153" s="70"/>
      <c r="HB153" s="70"/>
      <c r="HC153" s="70"/>
      <c r="HD153" s="70"/>
      <c r="HE153" s="70"/>
      <c r="HF153" s="70"/>
      <c r="HG153" s="70"/>
      <c r="HH153" s="70"/>
      <c r="HI153" s="70"/>
      <c r="HJ153" s="70"/>
      <c r="HK153" s="70"/>
      <c r="HL153" s="70"/>
      <c r="HM153" s="70"/>
      <c r="HN153" s="70"/>
      <c r="HO153" s="70"/>
      <c r="HP153" s="70"/>
      <c r="HQ153" s="70"/>
      <c r="HR153" s="70"/>
      <c r="HS153" s="70"/>
      <c r="HT153" s="70"/>
      <c r="HU153" s="70"/>
      <c r="HV153" s="70"/>
      <c r="HW153" s="70"/>
      <c r="HX153" s="70"/>
      <c r="HY153" s="70"/>
      <c r="HZ153" s="70"/>
      <c r="IA153" s="70"/>
      <c r="IB153" s="70"/>
      <c r="IC153" s="70"/>
      <c r="ID153" s="70"/>
      <c r="IE153" s="70"/>
      <c r="IF153" s="70"/>
      <c r="IG153" s="70"/>
      <c r="IH153" s="70"/>
      <c r="II153" s="70"/>
      <c r="IJ153" s="70"/>
      <c r="IK153" s="70"/>
      <c r="IL153" s="70"/>
      <c r="IM153" s="70"/>
      <c r="IN153" s="70"/>
      <c r="IO153" s="70"/>
      <c r="IP153" s="70"/>
      <c r="IQ153" s="70"/>
      <c r="IR153" s="70"/>
      <c r="IS153" s="70"/>
      <c r="IT153" s="70"/>
      <c r="IU153" s="70"/>
      <c r="IV153" s="70"/>
    </row>
    <row r="154" spans="1:256" ht="18.75" x14ac:dyDescent="0.25">
      <c r="A154" s="29" t="s">
        <v>103</v>
      </c>
      <c r="B154" s="41" t="s">
        <v>28</v>
      </c>
      <c r="C154" s="29"/>
      <c r="D154" s="42"/>
      <c r="E154" s="29"/>
    </row>
    <row r="155" spans="1:256" ht="56.25" x14ac:dyDescent="0.25">
      <c r="A155" s="31" t="s">
        <v>104</v>
      </c>
      <c r="B155" s="40" t="s">
        <v>184</v>
      </c>
      <c r="C155" s="31"/>
      <c r="D155" s="39"/>
      <c r="E155" s="31"/>
    </row>
    <row r="156" spans="1:256" ht="18.75" x14ac:dyDescent="0.25">
      <c r="A156" s="31"/>
      <c r="B156" s="40" t="s">
        <v>183</v>
      </c>
      <c r="C156" s="31" t="s">
        <v>2</v>
      </c>
      <c r="D156" s="39">
        <v>330</v>
      </c>
      <c r="E156" s="31"/>
    </row>
    <row r="157" spans="1:256" ht="18.75" x14ac:dyDescent="0.25">
      <c r="A157" s="31"/>
      <c r="B157" s="40" t="s">
        <v>186</v>
      </c>
      <c r="C157" s="31" t="s">
        <v>2</v>
      </c>
      <c r="D157" s="39">
        <v>850</v>
      </c>
      <c r="E157" s="31"/>
    </row>
    <row r="158" spans="1:256" ht="18.75" x14ac:dyDescent="0.25">
      <c r="A158" s="31"/>
      <c r="B158" s="40" t="s">
        <v>187</v>
      </c>
      <c r="C158" s="31" t="s">
        <v>2</v>
      </c>
      <c r="D158" s="39">
        <f>D156*1.08</f>
        <v>356.40000000000003</v>
      </c>
      <c r="E158" s="31"/>
    </row>
    <row r="159" spans="1:256" ht="18.75" x14ac:dyDescent="0.25">
      <c r="A159" s="31" t="s">
        <v>105</v>
      </c>
      <c r="B159" s="40" t="s">
        <v>191</v>
      </c>
      <c r="C159" s="31"/>
      <c r="D159" s="39"/>
      <c r="E159" s="31"/>
    </row>
    <row r="160" spans="1:256" ht="18.75" x14ac:dyDescent="0.25">
      <c r="A160" s="31"/>
      <c r="B160" s="40" t="s">
        <v>189</v>
      </c>
      <c r="C160" s="31" t="s">
        <v>15</v>
      </c>
      <c r="D160" s="39">
        <v>0.8</v>
      </c>
      <c r="E160" s="31"/>
    </row>
    <row r="161" spans="1:257" ht="18.75" x14ac:dyDescent="0.25">
      <c r="A161" s="31"/>
      <c r="B161" s="40" t="s">
        <v>185</v>
      </c>
      <c r="C161" s="31" t="s">
        <v>16</v>
      </c>
      <c r="D161" s="39">
        <v>6.5</v>
      </c>
      <c r="E161" s="31"/>
    </row>
    <row r="162" spans="1:257" ht="18.75" x14ac:dyDescent="0.3">
      <c r="A162" s="31" t="s">
        <v>111</v>
      </c>
      <c r="B162" s="40" t="s">
        <v>188</v>
      </c>
      <c r="C162" s="31"/>
      <c r="D162" s="43"/>
      <c r="E162" s="31"/>
    </row>
    <row r="163" spans="1:257" ht="18.75" x14ac:dyDescent="0.25">
      <c r="A163" s="31"/>
      <c r="B163" s="40" t="s">
        <v>190</v>
      </c>
      <c r="C163" s="31" t="s">
        <v>29</v>
      </c>
      <c r="D163" s="39">
        <v>106</v>
      </c>
      <c r="E163" s="31"/>
    </row>
    <row r="164" spans="1:257" ht="18.75" x14ac:dyDescent="0.25">
      <c r="A164" s="31"/>
      <c r="B164" s="40" t="s">
        <v>185</v>
      </c>
      <c r="C164" s="31" t="s">
        <v>16</v>
      </c>
      <c r="D164" s="39">
        <v>6</v>
      </c>
      <c r="E164" s="31"/>
    </row>
    <row r="165" spans="1:257" ht="37.5" x14ac:dyDescent="0.3">
      <c r="A165" s="31" t="s">
        <v>112</v>
      </c>
      <c r="B165" s="40" t="s">
        <v>197</v>
      </c>
      <c r="C165" s="31"/>
      <c r="D165" s="43"/>
      <c r="E165" s="31"/>
    </row>
    <row r="166" spans="1:257" ht="18.75" x14ac:dyDescent="0.25">
      <c r="A166" s="31"/>
      <c r="B166" s="40" t="s">
        <v>194</v>
      </c>
      <c r="C166" s="31" t="s">
        <v>15</v>
      </c>
      <c r="D166" s="39">
        <v>1</v>
      </c>
      <c r="E166" s="31"/>
    </row>
    <row r="167" spans="1:257" ht="18.75" x14ac:dyDescent="0.3">
      <c r="A167" s="31" t="s">
        <v>113</v>
      </c>
      <c r="B167" s="40" t="s">
        <v>195</v>
      </c>
      <c r="C167" s="31"/>
      <c r="D167" s="43"/>
      <c r="E167" s="31"/>
    </row>
    <row r="168" spans="1:257" ht="18.75" x14ac:dyDescent="0.25">
      <c r="A168" s="31"/>
      <c r="B168" s="40" t="s">
        <v>196</v>
      </c>
      <c r="C168" s="31" t="s">
        <v>15</v>
      </c>
      <c r="D168" s="39">
        <v>1.5</v>
      </c>
      <c r="E168" s="31"/>
    </row>
    <row r="169" spans="1:257" ht="18.75" x14ac:dyDescent="0.3">
      <c r="A169" s="44"/>
      <c r="B169" s="45" t="s">
        <v>11</v>
      </c>
      <c r="C169" s="46"/>
      <c r="D169" s="47"/>
      <c r="E169" s="45"/>
    </row>
    <row r="170" spans="1:257" s="49" customFormat="1" x14ac:dyDescent="0.25">
      <c r="A170" s="3"/>
      <c r="B170" s="76"/>
      <c r="C170" s="76"/>
      <c r="D170" s="76"/>
      <c r="E170" s="76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8"/>
      <c r="BI170" s="8"/>
      <c r="BJ170" s="8"/>
      <c r="BK170" s="8"/>
      <c r="BL170" s="8"/>
      <c r="BM170" s="8"/>
      <c r="BN170" s="8"/>
      <c r="BO170" s="8"/>
      <c r="BP170" s="8"/>
      <c r="BQ170" s="8"/>
      <c r="BR170" s="8"/>
      <c r="BS170" s="8"/>
      <c r="BT170" s="8"/>
      <c r="BU170" s="8"/>
      <c r="BV170" s="8"/>
      <c r="BW170" s="8"/>
      <c r="BX170" s="8"/>
      <c r="BY170" s="8"/>
      <c r="BZ170" s="8"/>
      <c r="CA170" s="8"/>
      <c r="CB170" s="8"/>
      <c r="CC170" s="8"/>
      <c r="CD170" s="8"/>
      <c r="CE170" s="8"/>
      <c r="CF170" s="8"/>
      <c r="CG170" s="8"/>
      <c r="CH170" s="8"/>
      <c r="CI170" s="8"/>
      <c r="CJ170" s="8"/>
      <c r="CK170" s="8"/>
      <c r="CL170" s="8"/>
      <c r="CM170" s="8"/>
      <c r="CN170" s="8"/>
      <c r="CO170" s="8"/>
      <c r="CP170" s="8"/>
      <c r="CQ170" s="8"/>
      <c r="CR170" s="8"/>
      <c r="CS170" s="8"/>
      <c r="CT170" s="8"/>
      <c r="CU170" s="8"/>
      <c r="CV170" s="8"/>
      <c r="CW170" s="8"/>
      <c r="CX170" s="8"/>
      <c r="CY170" s="8"/>
      <c r="CZ170" s="8"/>
      <c r="DA170" s="8"/>
      <c r="DB170" s="8"/>
      <c r="DC170" s="8"/>
      <c r="DD170" s="8"/>
      <c r="DE170" s="8"/>
      <c r="DF170" s="8"/>
      <c r="DG170" s="8"/>
      <c r="DH170" s="8"/>
      <c r="DI170" s="8"/>
      <c r="DJ170" s="8"/>
      <c r="DK170" s="8"/>
      <c r="DL170" s="8"/>
      <c r="DM170" s="8"/>
      <c r="DN170" s="8"/>
      <c r="DO170" s="8"/>
      <c r="DP170" s="8"/>
      <c r="DQ170" s="8"/>
      <c r="DR170" s="8"/>
      <c r="DS170" s="8"/>
      <c r="DT170" s="8"/>
      <c r="DU170" s="8"/>
      <c r="DV170" s="8"/>
      <c r="DW170" s="8"/>
      <c r="DX170" s="8"/>
      <c r="DY170" s="8"/>
      <c r="DZ170" s="8"/>
      <c r="EA170" s="8"/>
      <c r="EB170" s="8"/>
      <c r="EC170" s="8"/>
      <c r="ED170" s="8"/>
      <c r="EE170" s="8"/>
      <c r="EF170" s="8"/>
      <c r="EG170" s="8"/>
      <c r="EH170" s="8"/>
      <c r="EI170" s="8"/>
      <c r="EJ170" s="8"/>
      <c r="EK170" s="8"/>
      <c r="EL170" s="8"/>
      <c r="EM170" s="8"/>
      <c r="EN170" s="8"/>
      <c r="EO170" s="8"/>
      <c r="EP170" s="8"/>
      <c r="EQ170" s="8"/>
      <c r="ER170" s="8"/>
      <c r="ES170" s="8"/>
      <c r="ET170" s="8"/>
      <c r="EU170" s="8"/>
      <c r="EV170" s="8"/>
      <c r="EW170" s="8"/>
      <c r="EX170" s="8"/>
      <c r="EY170" s="8"/>
      <c r="EZ170" s="8"/>
      <c r="FA170" s="8"/>
      <c r="FB170" s="8"/>
      <c r="FC170" s="8"/>
      <c r="FD170" s="8"/>
      <c r="FE170" s="8"/>
      <c r="FF170" s="8"/>
      <c r="FG170" s="8"/>
      <c r="FH170" s="8"/>
      <c r="FI170" s="8"/>
      <c r="FJ170" s="8"/>
      <c r="FK170" s="8"/>
      <c r="FL170" s="8"/>
      <c r="FM170" s="8"/>
      <c r="FN170" s="8"/>
      <c r="FO170" s="8"/>
      <c r="FP170" s="8"/>
      <c r="FQ170" s="8"/>
      <c r="FR170" s="8"/>
      <c r="FS170" s="8"/>
      <c r="FT170" s="8"/>
      <c r="FU170" s="8"/>
      <c r="FV170" s="8"/>
      <c r="FW170" s="8"/>
      <c r="FX170" s="8"/>
      <c r="FY170" s="8"/>
      <c r="FZ170" s="8"/>
      <c r="GA170" s="8"/>
      <c r="GB170" s="8"/>
      <c r="GC170" s="8"/>
      <c r="GD170" s="8"/>
      <c r="GE170" s="8"/>
      <c r="GF170" s="8"/>
      <c r="GG170" s="8"/>
      <c r="GH170" s="8"/>
      <c r="GI170" s="8"/>
      <c r="GJ170" s="8"/>
      <c r="GK170" s="8"/>
      <c r="GL170" s="8"/>
      <c r="GM170" s="8"/>
      <c r="GN170" s="8"/>
      <c r="GO170" s="8"/>
      <c r="GP170" s="8"/>
      <c r="GQ170" s="8"/>
      <c r="GR170" s="8"/>
      <c r="GS170" s="8"/>
      <c r="GT170" s="8"/>
      <c r="GU170" s="8"/>
      <c r="GV170" s="8"/>
      <c r="GW170" s="8"/>
      <c r="GX170" s="8"/>
      <c r="GY170" s="8"/>
      <c r="GZ170" s="8"/>
      <c r="HA170" s="8"/>
      <c r="HB170" s="8"/>
      <c r="HC170" s="8"/>
      <c r="HD170" s="8"/>
      <c r="HE170" s="8"/>
      <c r="HF170" s="8"/>
      <c r="HG170" s="8"/>
      <c r="HH170" s="8"/>
      <c r="HI170" s="8"/>
      <c r="HJ170" s="8"/>
      <c r="HK170" s="8"/>
      <c r="HL170" s="8"/>
      <c r="HM170" s="8"/>
      <c r="HN170" s="8"/>
      <c r="HO170" s="8"/>
      <c r="HP170" s="8"/>
      <c r="HQ170" s="8"/>
      <c r="HR170" s="8"/>
      <c r="HS170" s="8"/>
      <c r="HT170" s="8"/>
      <c r="HU170" s="8"/>
      <c r="HV170" s="8"/>
      <c r="HW170" s="8"/>
      <c r="HX170" s="8"/>
      <c r="HY170" s="8"/>
      <c r="HZ170" s="8"/>
      <c r="IA170" s="8"/>
      <c r="IB170" s="8"/>
      <c r="IC170" s="8"/>
      <c r="ID170" s="8"/>
      <c r="IE170" s="8"/>
      <c r="IF170" s="8"/>
      <c r="IG170" s="8"/>
      <c r="IH170" s="8"/>
      <c r="II170" s="8"/>
      <c r="IJ170" s="8"/>
      <c r="IK170" s="8"/>
      <c r="IL170" s="8"/>
      <c r="IM170" s="8"/>
      <c r="IN170" s="8"/>
      <c r="IO170" s="8"/>
      <c r="IP170" s="8"/>
      <c r="IQ170" s="8"/>
      <c r="IR170" s="8"/>
      <c r="IS170" s="8"/>
      <c r="IT170" s="8"/>
      <c r="IU170" s="8"/>
      <c r="IV170" s="8"/>
      <c r="IW170" s="48"/>
    </row>
    <row r="171" spans="1:257" s="49" customFormat="1" ht="18.75" x14ac:dyDescent="0.3">
      <c r="A171" s="3"/>
      <c r="B171" s="74" t="s">
        <v>198</v>
      </c>
      <c r="C171" s="74"/>
      <c r="D171" s="74"/>
      <c r="E171" s="4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  <c r="BA171" s="8"/>
      <c r="BB171" s="8"/>
      <c r="BC171" s="8"/>
      <c r="BD171" s="8"/>
      <c r="BE171" s="8"/>
      <c r="BF171" s="8"/>
      <c r="BG171" s="8"/>
      <c r="BH171" s="8"/>
      <c r="BI171" s="8"/>
      <c r="BJ171" s="8"/>
      <c r="BK171" s="8"/>
      <c r="BL171" s="8"/>
      <c r="BM171" s="8"/>
      <c r="BN171" s="8"/>
      <c r="BO171" s="8"/>
      <c r="BP171" s="8"/>
      <c r="BQ171" s="8"/>
      <c r="BR171" s="8"/>
      <c r="BS171" s="8"/>
      <c r="BT171" s="8"/>
      <c r="BU171" s="8"/>
      <c r="BV171" s="8"/>
      <c r="BW171" s="8"/>
      <c r="BX171" s="8"/>
      <c r="BY171" s="8"/>
      <c r="BZ171" s="8"/>
      <c r="CA171" s="8"/>
      <c r="CB171" s="8"/>
      <c r="CC171" s="8"/>
      <c r="CD171" s="8"/>
      <c r="CE171" s="8"/>
      <c r="CF171" s="8"/>
      <c r="CG171" s="8"/>
      <c r="CH171" s="8"/>
      <c r="CI171" s="8"/>
      <c r="CJ171" s="8"/>
      <c r="CK171" s="8"/>
      <c r="CL171" s="8"/>
      <c r="CM171" s="8"/>
      <c r="CN171" s="8"/>
      <c r="CO171" s="8"/>
      <c r="CP171" s="8"/>
      <c r="CQ171" s="8"/>
      <c r="CR171" s="8"/>
      <c r="CS171" s="8"/>
      <c r="CT171" s="8"/>
      <c r="CU171" s="8"/>
      <c r="CV171" s="8"/>
      <c r="CW171" s="8"/>
      <c r="CX171" s="8"/>
      <c r="CY171" s="8"/>
      <c r="CZ171" s="8"/>
      <c r="DA171" s="8"/>
      <c r="DB171" s="8"/>
      <c r="DC171" s="8"/>
      <c r="DD171" s="8"/>
      <c r="DE171" s="8"/>
      <c r="DF171" s="8"/>
      <c r="DG171" s="8"/>
      <c r="DH171" s="8"/>
      <c r="DI171" s="8"/>
      <c r="DJ171" s="8"/>
      <c r="DK171" s="8"/>
      <c r="DL171" s="8"/>
      <c r="DM171" s="8"/>
      <c r="DN171" s="8"/>
      <c r="DO171" s="8"/>
      <c r="DP171" s="8"/>
      <c r="DQ171" s="8"/>
      <c r="DR171" s="8"/>
      <c r="DS171" s="8"/>
      <c r="DT171" s="8"/>
      <c r="DU171" s="8"/>
      <c r="DV171" s="8"/>
      <c r="DW171" s="8"/>
      <c r="DX171" s="8"/>
      <c r="DY171" s="8"/>
      <c r="DZ171" s="8"/>
      <c r="EA171" s="8"/>
      <c r="EB171" s="8"/>
      <c r="EC171" s="8"/>
      <c r="ED171" s="8"/>
      <c r="EE171" s="8"/>
      <c r="EF171" s="8"/>
      <c r="EG171" s="8"/>
      <c r="EH171" s="8"/>
      <c r="EI171" s="8"/>
      <c r="EJ171" s="8"/>
      <c r="EK171" s="8"/>
      <c r="EL171" s="8"/>
      <c r="EM171" s="8"/>
      <c r="EN171" s="8"/>
      <c r="EO171" s="8"/>
      <c r="EP171" s="8"/>
      <c r="EQ171" s="8"/>
      <c r="ER171" s="8"/>
      <c r="ES171" s="8"/>
      <c r="ET171" s="8"/>
      <c r="EU171" s="8"/>
      <c r="EV171" s="8"/>
      <c r="EW171" s="8"/>
      <c r="EX171" s="8"/>
      <c r="EY171" s="8"/>
      <c r="EZ171" s="8"/>
      <c r="FA171" s="8"/>
      <c r="FB171" s="8"/>
      <c r="FC171" s="8"/>
      <c r="FD171" s="8"/>
      <c r="FE171" s="8"/>
      <c r="FF171" s="8"/>
      <c r="FG171" s="8"/>
      <c r="FH171" s="8"/>
      <c r="FI171" s="8"/>
      <c r="FJ171" s="8"/>
      <c r="FK171" s="8"/>
      <c r="FL171" s="8"/>
      <c r="FM171" s="8"/>
      <c r="FN171" s="8"/>
      <c r="FO171" s="8"/>
      <c r="FP171" s="8"/>
      <c r="FQ171" s="8"/>
      <c r="FR171" s="8"/>
      <c r="FS171" s="8"/>
      <c r="FT171" s="8"/>
      <c r="FU171" s="8"/>
      <c r="FV171" s="8"/>
      <c r="FW171" s="8"/>
      <c r="FX171" s="8"/>
      <c r="FY171" s="8"/>
      <c r="FZ171" s="8"/>
      <c r="GA171" s="8"/>
      <c r="GB171" s="8"/>
      <c r="GC171" s="8"/>
      <c r="GD171" s="8"/>
      <c r="GE171" s="8"/>
      <c r="GF171" s="8"/>
      <c r="GG171" s="8"/>
      <c r="GH171" s="8"/>
      <c r="GI171" s="8"/>
      <c r="GJ171" s="8"/>
      <c r="GK171" s="8"/>
      <c r="GL171" s="8"/>
      <c r="GM171" s="8"/>
      <c r="GN171" s="8"/>
      <c r="GO171" s="8"/>
      <c r="GP171" s="8"/>
      <c r="GQ171" s="8"/>
      <c r="GR171" s="8"/>
      <c r="GS171" s="8"/>
      <c r="GT171" s="8"/>
      <c r="GU171" s="8"/>
      <c r="GV171" s="8"/>
      <c r="GW171" s="8"/>
      <c r="GX171" s="8"/>
      <c r="GY171" s="8"/>
      <c r="GZ171" s="8"/>
      <c r="HA171" s="8"/>
      <c r="HB171" s="8"/>
      <c r="HC171" s="8"/>
      <c r="HD171" s="8"/>
      <c r="HE171" s="8"/>
      <c r="HF171" s="8"/>
      <c r="HG171" s="8"/>
      <c r="HH171" s="8"/>
      <c r="HI171" s="8"/>
      <c r="HJ171" s="8"/>
      <c r="HK171" s="8"/>
      <c r="HL171" s="8"/>
      <c r="HM171" s="8"/>
      <c r="HN171" s="8"/>
      <c r="HO171" s="8"/>
      <c r="HP171" s="8"/>
      <c r="HQ171" s="8"/>
      <c r="HR171" s="8"/>
      <c r="HS171" s="8"/>
      <c r="HT171" s="8"/>
      <c r="HU171" s="8"/>
      <c r="HV171" s="8"/>
      <c r="HW171" s="8"/>
      <c r="HX171" s="8"/>
      <c r="HY171" s="8"/>
      <c r="HZ171" s="8"/>
      <c r="IA171" s="8"/>
      <c r="IB171" s="8"/>
      <c r="IC171" s="8"/>
      <c r="ID171" s="8"/>
      <c r="IE171" s="8"/>
      <c r="IF171" s="8"/>
      <c r="IG171" s="8"/>
      <c r="IH171" s="8"/>
      <c r="II171" s="8"/>
      <c r="IJ171" s="8"/>
      <c r="IK171" s="8"/>
      <c r="IL171" s="8"/>
      <c r="IM171" s="8"/>
      <c r="IN171" s="8"/>
      <c r="IO171" s="8"/>
      <c r="IP171" s="8"/>
      <c r="IQ171" s="8"/>
      <c r="IR171" s="8"/>
      <c r="IS171" s="8"/>
      <c r="IT171" s="8"/>
      <c r="IU171" s="8"/>
      <c r="IV171" s="8"/>
      <c r="IW171" s="48"/>
    </row>
    <row r="172" spans="1:257" s="49" customFormat="1" x14ac:dyDescent="0.25">
      <c r="A172" s="3"/>
      <c r="B172" s="57"/>
      <c r="C172" s="57"/>
      <c r="D172" s="57"/>
      <c r="E172" s="57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  <c r="BA172" s="8"/>
      <c r="BB172" s="8"/>
      <c r="BC172" s="8"/>
      <c r="BD172" s="8"/>
      <c r="BE172" s="8"/>
      <c r="BF172" s="8"/>
      <c r="BG172" s="8"/>
      <c r="BH172" s="8"/>
      <c r="BI172" s="8"/>
      <c r="BJ172" s="8"/>
      <c r="BK172" s="8"/>
      <c r="BL172" s="8"/>
      <c r="BM172" s="8"/>
      <c r="BN172" s="8"/>
      <c r="BO172" s="8"/>
      <c r="BP172" s="8"/>
      <c r="BQ172" s="8"/>
      <c r="BR172" s="8"/>
      <c r="BS172" s="8"/>
      <c r="BT172" s="8"/>
      <c r="BU172" s="8"/>
      <c r="BV172" s="8"/>
      <c r="BW172" s="8"/>
      <c r="BX172" s="8"/>
      <c r="BY172" s="8"/>
      <c r="BZ172" s="8"/>
      <c r="CA172" s="8"/>
      <c r="CB172" s="8"/>
      <c r="CC172" s="8"/>
      <c r="CD172" s="8"/>
      <c r="CE172" s="8"/>
      <c r="CF172" s="8"/>
      <c r="CG172" s="8"/>
      <c r="CH172" s="8"/>
      <c r="CI172" s="8"/>
      <c r="CJ172" s="8"/>
      <c r="CK172" s="8"/>
      <c r="CL172" s="8"/>
      <c r="CM172" s="8"/>
      <c r="CN172" s="8"/>
      <c r="CO172" s="8"/>
      <c r="CP172" s="8"/>
      <c r="CQ172" s="8"/>
      <c r="CR172" s="8"/>
      <c r="CS172" s="8"/>
      <c r="CT172" s="8"/>
      <c r="CU172" s="8"/>
      <c r="CV172" s="8"/>
      <c r="CW172" s="8"/>
      <c r="CX172" s="8"/>
      <c r="CY172" s="8"/>
      <c r="CZ172" s="8"/>
      <c r="DA172" s="8"/>
      <c r="DB172" s="8"/>
      <c r="DC172" s="8"/>
      <c r="DD172" s="8"/>
      <c r="DE172" s="8"/>
      <c r="DF172" s="8"/>
      <c r="DG172" s="8"/>
      <c r="DH172" s="8"/>
      <c r="DI172" s="8"/>
      <c r="DJ172" s="8"/>
      <c r="DK172" s="8"/>
      <c r="DL172" s="8"/>
      <c r="DM172" s="8"/>
      <c r="DN172" s="8"/>
      <c r="DO172" s="8"/>
      <c r="DP172" s="8"/>
      <c r="DQ172" s="8"/>
      <c r="DR172" s="8"/>
      <c r="DS172" s="8"/>
      <c r="DT172" s="8"/>
      <c r="DU172" s="8"/>
      <c r="DV172" s="8"/>
      <c r="DW172" s="8"/>
      <c r="DX172" s="8"/>
      <c r="DY172" s="8"/>
      <c r="DZ172" s="8"/>
      <c r="EA172" s="8"/>
      <c r="EB172" s="8"/>
      <c r="EC172" s="8"/>
      <c r="ED172" s="8"/>
      <c r="EE172" s="8"/>
      <c r="EF172" s="8"/>
      <c r="EG172" s="8"/>
      <c r="EH172" s="8"/>
      <c r="EI172" s="8"/>
      <c r="EJ172" s="8"/>
      <c r="EK172" s="8"/>
      <c r="EL172" s="8"/>
      <c r="EM172" s="8"/>
      <c r="EN172" s="8"/>
      <c r="EO172" s="8"/>
      <c r="EP172" s="8"/>
      <c r="EQ172" s="8"/>
      <c r="ER172" s="8"/>
      <c r="ES172" s="8"/>
      <c r="ET172" s="8"/>
      <c r="EU172" s="8"/>
      <c r="EV172" s="8"/>
      <c r="EW172" s="8"/>
      <c r="EX172" s="8"/>
      <c r="EY172" s="8"/>
      <c r="EZ172" s="8"/>
      <c r="FA172" s="8"/>
      <c r="FB172" s="8"/>
      <c r="FC172" s="8"/>
      <c r="FD172" s="8"/>
      <c r="FE172" s="8"/>
      <c r="FF172" s="8"/>
      <c r="FG172" s="8"/>
      <c r="FH172" s="8"/>
      <c r="FI172" s="8"/>
      <c r="FJ172" s="8"/>
      <c r="FK172" s="8"/>
      <c r="FL172" s="8"/>
      <c r="FM172" s="8"/>
      <c r="FN172" s="8"/>
      <c r="FO172" s="8"/>
      <c r="FP172" s="8"/>
      <c r="FQ172" s="8"/>
      <c r="FR172" s="8"/>
      <c r="FS172" s="8"/>
      <c r="FT172" s="8"/>
      <c r="FU172" s="8"/>
      <c r="FV172" s="8"/>
      <c r="FW172" s="8"/>
      <c r="FX172" s="8"/>
      <c r="FY172" s="8"/>
      <c r="FZ172" s="8"/>
      <c r="GA172" s="8"/>
      <c r="GB172" s="8"/>
      <c r="GC172" s="8"/>
      <c r="GD172" s="8"/>
      <c r="GE172" s="8"/>
      <c r="GF172" s="8"/>
      <c r="GG172" s="8"/>
      <c r="GH172" s="8"/>
      <c r="GI172" s="8"/>
      <c r="GJ172" s="8"/>
      <c r="GK172" s="8"/>
      <c r="GL172" s="8"/>
      <c r="GM172" s="8"/>
      <c r="GN172" s="8"/>
      <c r="GO172" s="8"/>
      <c r="GP172" s="8"/>
      <c r="GQ172" s="8"/>
      <c r="GR172" s="8"/>
      <c r="GS172" s="8"/>
      <c r="GT172" s="8"/>
      <c r="GU172" s="8"/>
      <c r="GV172" s="8"/>
      <c r="GW172" s="8"/>
      <c r="GX172" s="8"/>
      <c r="GY172" s="8"/>
      <c r="GZ172" s="8"/>
      <c r="HA172" s="8"/>
      <c r="HB172" s="8"/>
      <c r="HC172" s="8"/>
      <c r="HD172" s="8"/>
      <c r="HE172" s="8"/>
      <c r="HF172" s="8"/>
      <c r="HG172" s="8"/>
      <c r="HH172" s="8"/>
      <c r="HI172" s="8"/>
      <c r="HJ172" s="8"/>
      <c r="HK172" s="8"/>
      <c r="HL172" s="8"/>
      <c r="HM172" s="8"/>
      <c r="HN172" s="8"/>
      <c r="HO172" s="8"/>
      <c r="HP172" s="8"/>
      <c r="HQ172" s="8"/>
      <c r="HR172" s="8"/>
      <c r="HS172" s="8"/>
      <c r="HT172" s="8"/>
      <c r="HU172" s="8"/>
      <c r="HV172" s="8"/>
      <c r="HW172" s="8"/>
      <c r="HX172" s="8"/>
      <c r="HY172" s="8"/>
      <c r="HZ172" s="8"/>
      <c r="IA172" s="8"/>
      <c r="IB172" s="8"/>
      <c r="IC172" s="8"/>
      <c r="ID172" s="8"/>
      <c r="IE172" s="8"/>
      <c r="IF172" s="8"/>
      <c r="IG172" s="8"/>
      <c r="IH172" s="8"/>
      <c r="II172" s="8"/>
      <c r="IJ172" s="8"/>
      <c r="IK172" s="8"/>
      <c r="IL172" s="8"/>
      <c r="IM172" s="8"/>
      <c r="IN172" s="8"/>
      <c r="IO172" s="8"/>
      <c r="IP172" s="8"/>
      <c r="IQ172" s="8"/>
      <c r="IR172" s="8"/>
      <c r="IS172" s="8"/>
      <c r="IT172" s="8"/>
      <c r="IU172" s="8"/>
      <c r="IV172" s="8"/>
      <c r="IW172" s="48"/>
    </row>
    <row r="173" spans="1:257" s="49" customFormat="1" ht="18.75" x14ac:dyDescent="0.3">
      <c r="A173" s="3"/>
      <c r="B173" s="74" t="s">
        <v>50</v>
      </c>
      <c r="C173" s="74"/>
      <c r="D173" s="74"/>
      <c r="E173" s="4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  <c r="BA173" s="8"/>
      <c r="BB173" s="8"/>
      <c r="BC173" s="8"/>
      <c r="BD173" s="8"/>
      <c r="BE173" s="8"/>
      <c r="BF173" s="8"/>
      <c r="BG173" s="8"/>
      <c r="BH173" s="8"/>
      <c r="BI173" s="8"/>
      <c r="BJ173" s="8"/>
      <c r="BK173" s="8"/>
      <c r="BL173" s="8"/>
      <c r="BM173" s="8"/>
      <c r="BN173" s="8"/>
      <c r="BO173" s="8"/>
      <c r="BP173" s="8"/>
      <c r="BQ173" s="8"/>
      <c r="BR173" s="8"/>
      <c r="BS173" s="8"/>
      <c r="BT173" s="8"/>
      <c r="BU173" s="8"/>
      <c r="BV173" s="8"/>
      <c r="BW173" s="8"/>
      <c r="BX173" s="8"/>
      <c r="BY173" s="8"/>
      <c r="BZ173" s="8"/>
      <c r="CA173" s="8"/>
      <c r="CB173" s="8"/>
      <c r="CC173" s="8"/>
      <c r="CD173" s="8"/>
      <c r="CE173" s="8"/>
      <c r="CF173" s="8"/>
      <c r="CG173" s="8"/>
      <c r="CH173" s="8"/>
      <c r="CI173" s="8"/>
      <c r="CJ173" s="8"/>
      <c r="CK173" s="8"/>
      <c r="CL173" s="8"/>
      <c r="CM173" s="8"/>
      <c r="CN173" s="8"/>
      <c r="CO173" s="8"/>
      <c r="CP173" s="8"/>
      <c r="CQ173" s="8"/>
      <c r="CR173" s="8"/>
      <c r="CS173" s="8"/>
      <c r="CT173" s="8"/>
      <c r="CU173" s="8"/>
      <c r="CV173" s="8"/>
      <c r="CW173" s="8"/>
      <c r="CX173" s="8"/>
      <c r="CY173" s="8"/>
      <c r="CZ173" s="8"/>
      <c r="DA173" s="8"/>
      <c r="DB173" s="8"/>
      <c r="DC173" s="8"/>
      <c r="DD173" s="8"/>
      <c r="DE173" s="8"/>
      <c r="DF173" s="8"/>
      <c r="DG173" s="8"/>
      <c r="DH173" s="8"/>
      <c r="DI173" s="8"/>
      <c r="DJ173" s="8"/>
      <c r="DK173" s="8"/>
      <c r="DL173" s="8"/>
      <c r="DM173" s="8"/>
      <c r="DN173" s="8"/>
      <c r="DO173" s="8"/>
      <c r="DP173" s="8"/>
      <c r="DQ173" s="8"/>
      <c r="DR173" s="8"/>
      <c r="DS173" s="8"/>
      <c r="DT173" s="8"/>
      <c r="DU173" s="8"/>
      <c r="DV173" s="8"/>
      <c r="DW173" s="8"/>
      <c r="DX173" s="8"/>
      <c r="DY173" s="8"/>
      <c r="DZ173" s="8"/>
      <c r="EA173" s="8"/>
      <c r="EB173" s="8"/>
      <c r="EC173" s="8"/>
      <c r="ED173" s="8"/>
      <c r="EE173" s="8"/>
      <c r="EF173" s="8"/>
      <c r="EG173" s="8"/>
      <c r="EH173" s="8"/>
      <c r="EI173" s="8"/>
      <c r="EJ173" s="8"/>
      <c r="EK173" s="8"/>
      <c r="EL173" s="8"/>
      <c r="EM173" s="8"/>
      <c r="EN173" s="8"/>
      <c r="EO173" s="8"/>
      <c r="EP173" s="8"/>
      <c r="EQ173" s="8"/>
      <c r="ER173" s="8"/>
      <c r="ES173" s="8"/>
      <c r="ET173" s="8"/>
      <c r="EU173" s="8"/>
      <c r="EV173" s="8"/>
      <c r="EW173" s="8"/>
      <c r="EX173" s="8"/>
      <c r="EY173" s="8"/>
      <c r="EZ173" s="8"/>
      <c r="FA173" s="8"/>
      <c r="FB173" s="8"/>
      <c r="FC173" s="8"/>
      <c r="FD173" s="8"/>
      <c r="FE173" s="8"/>
      <c r="FF173" s="8"/>
      <c r="FG173" s="8"/>
      <c r="FH173" s="8"/>
      <c r="FI173" s="8"/>
      <c r="FJ173" s="8"/>
      <c r="FK173" s="8"/>
      <c r="FL173" s="8"/>
      <c r="FM173" s="8"/>
      <c r="FN173" s="8"/>
      <c r="FO173" s="8"/>
      <c r="FP173" s="8"/>
      <c r="FQ173" s="8"/>
      <c r="FR173" s="8"/>
      <c r="FS173" s="8"/>
      <c r="FT173" s="8"/>
      <c r="FU173" s="8"/>
      <c r="FV173" s="8"/>
      <c r="FW173" s="8"/>
      <c r="FX173" s="8"/>
      <c r="FY173" s="8"/>
      <c r="FZ173" s="8"/>
      <c r="GA173" s="8"/>
      <c r="GB173" s="8"/>
      <c r="GC173" s="8"/>
      <c r="GD173" s="8"/>
      <c r="GE173" s="8"/>
      <c r="GF173" s="8"/>
      <c r="GG173" s="8"/>
      <c r="GH173" s="8"/>
      <c r="GI173" s="8"/>
      <c r="GJ173" s="8"/>
      <c r="GK173" s="8"/>
      <c r="GL173" s="8"/>
      <c r="GM173" s="8"/>
      <c r="GN173" s="8"/>
      <c r="GO173" s="8"/>
      <c r="GP173" s="8"/>
      <c r="GQ173" s="8"/>
      <c r="GR173" s="8"/>
      <c r="GS173" s="8"/>
      <c r="GT173" s="8"/>
      <c r="GU173" s="8"/>
      <c r="GV173" s="8"/>
      <c r="GW173" s="8"/>
      <c r="GX173" s="8"/>
      <c r="GY173" s="8"/>
      <c r="GZ173" s="8"/>
      <c r="HA173" s="8"/>
      <c r="HB173" s="8"/>
      <c r="HC173" s="8"/>
      <c r="HD173" s="8"/>
      <c r="HE173" s="8"/>
      <c r="HF173" s="8"/>
      <c r="HG173" s="8"/>
      <c r="HH173" s="8"/>
      <c r="HI173" s="8"/>
      <c r="HJ173" s="8"/>
      <c r="HK173" s="8"/>
      <c r="HL173" s="8"/>
      <c r="HM173" s="8"/>
      <c r="HN173" s="8"/>
      <c r="HO173" s="8"/>
      <c r="HP173" s="8"/>
      <c r="HQ173" s="8"/>
      <c r="HR173" s="8"/>
      <c r="HS173" s="8"/>
      <c r="HT173" s="8"/>
      <c r="HU173" s="8"/>
      <c r="HV173" s="8"/>
      <c r="HW173" s="8"/>
      <c r="HX173" s="8"/>
      <c r="HY173" s="8"/>
      <c r="HZ173" s="8"/>
      <c r="IA173" s="8"/>
      <c r="IB173" s="8"/>
      <c r="IC173" s="8"/>
      <c r="ID173" s="8"/>
      <c r="IE173" s="8"/>
      <c r="IF173" s="8"/>
      <c r="IG173" s="8"/>
      <c r="IH173" s="8"/>
      <c r="II173" s="8"/>
      <c r="IJ173" s="8"/>
      <c r="IK173" s="8"/>
      <c r="IL173" s="8"/>
      <c r="IM173" s="8"/>
      <c r="IN173" s="8"/>
      <c r="IO173" s="8"/>
      <c r="IP173" s="8"/>
      <c r="IQ173" s="8"/>
      <c r="IR173" s="8"/>
      <c r="IS173" s="8"/>
      <c r="IT173" s="8"/>
      <c r="IU173" s="8"/>
      <c r="IV173" s="8"/>
      <c r="IW173" s="48"/>
    </row>
    <row r="174" spans="1:257" s="49" customFormat="1" x14ac:dyDescent="0.25">
      <c r="A174" s="3"/>
      <c r="B174" s="4"/>
      <c r="C174" s="5"/>
      <c r="D174" s="6"/>
      <c r="E174" s="4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  <c r="BA174" s="8"/>
      <c r="BB174" s="8"/>
      <c r="BC174" s="8"/>
      <c r="BD174" s="8"/>
      <c r="BE174" s="8"/>
      <c r="BF174" s="8"/>
      <c r="BG174" s="8"/>
      <c r="BH174" s="8"/>
      <c r="BI174" s="8"/>
      <c r="BJ174" s="8"/>
      <c r="BK174" s="8"/>
      <c r="BL174" s="8"/>
      <c r="BM174" s="8"/>
      <c r="BN174" s="8"/>
      <c r="BO174" s="8"/>
      <c r="BP174" s="8"/>
      <c r="BQ174" s="8"/>
      <c r="BR174" s="8"/>
      <c r="BS174" s="8"/>
      <c r="BT174" s="8"/>
      <c r="BU174" s="8"/>
      <c r="BV174" s="8"/>
      <c r="BW174" s="8"/>
      <c r="BX174" s="8"/>
      <c r="BY174" s="8"/>
      <c r="BZ174" s="8"/>
      <c r="CA174" s="8"/>
      <c r="CB174" s="8"/>
      <c r="CC174" s="8"/>
      <c r="CD174" s="8"/>
      <c r="CE174" s="8"/>
      <c r="CF174" s="8"/>
      <c r="CG174" s="8"/>
      <c r="CH174" s="8"/>
      <c r="CI174" s="8"/>
      <c r="CJ174" s="8"/>
      <c r="CK174" s="8"/>
      <c r="CL174" s="8"/>
      <c r="CM174" s="8"/>
      <c r="CN174" s="8"/>
      <c r="CO174" s="8"/>
      <c r="CP174" s="8"/>
      <c r="CQ174" s="8"/>
      <c r="CR174" s="8"/>
      <c r="CS174" s="8"/>
      <c r="CT174" s="8"/>
      <c r="CU174" s="8"/>
      <c r="CV174" s="8"/>
      <c r="CW174" s="8"/>
      <c r="CX174" s="8"/>
      <c r="CY174" s="8"/>
      <c r="CZ174" s="8"/>
      <c r="DA174" s="8"/>
      <c r="DB174" s="8"/>
      <c r="DC174" s="8"/>
      <c r="DD174" s="8"/>
      <c r="DE174" s="8"/>
      <c r="DF174" s="8"/>
      <c r="DG174" s="8"/>
      <c r="DH174" s="8"/>
      <c r="DI174" s="8"/>
      <c r="DJ174" s="8"/>
      <c r="DK174" s="8"/>
      <c r="DL174" s="8"/>
      <c r="DM174" s="8"/>
      <c r="DN174" s="8"/>
      <c r="DO174" s="8"/>
      <c r="DP174" s="8"/>
      <c r="DQ174" s="8"/>
      <c r="DR174" s="8"/>
      <c r="DS174" s="8"/>
      <c r="DT174" s="8"/>
      <c r="DU174" s="8"/>
      <c r="DV174" s="8"/>
      <c r="DW174" s="8"/>
      <c r="DX174" s="8"/>
      <c r="DY174" s="8"/>
      <c r="DZ174" s="8"/>
      <c r="EA174" s="8"/>
      <c r="EB174" s="8"/>
      <c r="EC174" s="8"/>
      <c r="ED174" s="8"/>
      <c r="EE174" s="8"/>
      <c r="EF174" s="8"/>
      <c r="EG174" s="8"/>
      <c r="EH174" s="8"/>
      <c r="EI174" s="8"/>
      <c r="EJ174" s="8"/>
      <c r="EK174" s="8"/>
      <c r="EL174" s="8"/>
      <c r="EM174" s="8"/>
      <c r="EN174" s="8"/>
      <c r="EO174" s="8"/>
      <c r="EP174" s="8"/>
      <c r="EQ174" s="8"/>
      <c r="ER174" s="8"/>
      <c r="ES174" s="8"/>
      <c r="ET174" s="8"/>
      <c r="EU174" s="8"/>
      <c r="EV174" s="8"/>
      <c r="EW174" s="8"/>
      <c r="EX174" s="8"/>
      <c r="EY174" s="8"/>
      <c r="EZ174" s="8"/>
      <c r="FA174" s="8"/>
      <c r="FB174" s="8"/>
      <c r="FC174" s="8"/>
      <c r="FD174" s="8"/>
      <c r="FE174" s="8"/>
      <c r="FF174" s="8"/>
      <c r="FG174" s="8"/>
      <c r="FH174" s="8"/>
      <c r="FI174" s="8"/>
      <c r="FJ174" s="8"/>
      <c r="FK174" s="8"/>
      <c r="FL174" s="8"/>
      <c r="FM174" s="8"/>
      <c r="FN174" s="8"/>
      <c r="FO174" s="8"/>
      <c r="FP174" s="8"/>
      <c r="FQ174" s="8"/>
      <c r="FR174" s="8"/>
      <c r="FS174" s="8"/>
      <c r="FT174" s="8"/>
      <c r="FU174" s="8"/>
      <c r="FV174" s="8"/>
      <c r="FW174" s="8"/>
      <c r="FX174" s="8"/>
      <c r="FY174" s="8"/>
      <c r="FZ174" s="8"/>
      <c r="GA174" s="8"/>
      <c r="GB174" s="8"/>
      <c r="GC174" s="8"/>
      <c r="GD174" s="8"/>
      <c r="GE174" s="8"/>
      <c r="GF174" s="8"/>
      <c r="GG174" s="8"/>
      <c r="GH174" s="8"/>
      <c r="GI174" s="8"/>
      <c r="GJ174" s="8"/>
      <c r="GK174" s="8"/>
      <c r="GL174" s="8"/>
      <c r="GM174" s="8"/>
      <c r="GN174" s="8"/>
      <c r="GO174" s="8"/>
      <c r="GP174" s="8"/>
      <c r="GQ174" s="8"/>
      <c r="GR174" s="8"/>
      <c r="GS174" s="8"/>
      <c r="GT174" s="8"/>
      <c r="GU174" s="8"/>
      <c r="GV174" s="8"/>
      <c r="GW174" s="8"/>
      <c r="GX174" s="8"/>
      <c r="GY174" s="8"/>
      <c r="GZ174" s="8"/>
      <c r="HA174" s="8"/>
      <c r="HB174" s="8"/>
      <c r="HC174" s="8"/>
      <c r="HD174" s="8"/>
      <c r="HE174" s="8"/>
      <c r="HF174" s="8"/>
      <c r="HG174" s="8"/>
      <c r="HH174" s="8"/>
      <c r="HI174" s="8"/>
      <c r="HJ174" s="8"/>
      <c r="HK174" s="8"/>
      <c r="HL174" s="8"/>
      <c r="HM174" s="8"/>
      <c r="HN174" s="8"/>
      <c r="HO174" s="8"/>
      <c r="HP174" s="8"/>
      <c r="HQ174" s="8"/>
      <c r="HR174" s="8"/>
      <c r="HS174" s="8"/>
      <c r="HT174" s="8"/>
      <c r="HU174" s="8"/>
      <c r="HV174" s="8"/>
      <c r="HW174" s="8"/>
      <c r="HX174" s="8"/>
      <c r="HY174" s="8"/>
      <c r="HZ174" s="8"/>
      <c r="IA174" s="8"/>
      <c r="IB174" s="8"/>
      <c r="IC174" s="8"/>
      <c r="ID174" s="8"/>
      <c r="IE174" s="8"/>
      <c r="IF174" s="8"/>
      <c r="IG174" s="8"/>
      <c r="IH174" s="8"/>
      <c r="II174" s="8"/>
      <c r="IJ174" s="8"/>
      <c r="IK174" s="8"/>
      <c r="IL174" s="8"/>
      <c r="IM174" s="8"/>
      <c r="IN174" s="8"/>
      <c r="IO174" s="8"/>
      <c r="IP174" s="8"/>
      <c r="IQ174" s="8"/>
      <c r="IR174" s="8"/>
      <c r="IS174" s="8"/>
      <c r="IT174" s="8"/>
      <c r="IU174" s="8"/>
      <c r="IV174" s="8"/>
      <c r="IW174" s="48"/>
    </row>
    <row r="175" spans="1:257" s="49" customFormat="1" x14ac:dyDescent="0.25">
      <c r="A175" s="3"/>
      <c r="B175" s="4"/>
      <c r="C175" s="5"/>
      <c r="D175" s="6"/>
      <c r="E175" s="4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8"/>
      <c r="BI175" s="8"/>
      <c r="BJ175" s="8"/>
      <c r="BK175" s="8"/>
      <c r="BL175" s="8"/>
      <c r="BM175" s="8"/>
      <c r="BN175" s="8"/>
      <c r="BO175" s="8"/>
      <c r="BP175" s="8"/>
      <c r="BQ175" s="8"/>
      <c r="BR175" s="8"/>
      <c r="BS175" s="8"/>
      <c r="BT175" s="8"/>
      <c r="BU175" s="8"/>
      <c r="BV175" s="8"/>
      <c r="BW175" s="8"/>
      <c r="BX175" s="8"/>
      <c r="BY175" s="8"/>
      <c r="BZ175" s="8"/>
      <c r="CA175" s="8"/>
      <c r="CB175" s="8"/>
      <c r="CC175" s="8"/>
      <c r="CD175" s="8"/>
      <c r="CE175" s="8"/>
      <c r="CF175" s="8"/>
      <c r="CG175" s="8"/>
      <c r="CH175" s="8"/>
      <c r="CI175" s="8"/>
      <c r="CJ175" s="8"/>
      <c r="CK175" s="8"/>
      <c r="CL175" s="8"/>
      <c r="CM175" s="8"/>
      <c r="CN175" s="8"/>
      <c r="CO175" s="8"/>
      <c r="CP175" s="8"/>
      <c r="CQ175" s="8"/>
      <c r="CR175" s="8"/>
      <c r="CS175" s="8"/>
      <c r="CT175" s="8"/>
      <c r="CU175" s="8"/>
      <c r="CV175" s="8"/>
      <c r="CW175" s="8"/>
      <c r="CX175" s="8"/>
      <c r="CY175" s="8"/>
      <c r="CZ175" s="8"/>
      <c r="DA175" s="8"/>
      <c r="DB175" s="8"/>
      <c r="DC175" s="8"/>
      <c r="DD175" s="8"/>
      <c r="DE175" s="8"/>
      <c r="DF175" s="8"/>
      <c r="DG175" s="8"/>
      <c r="DH175" s="8"/>
      <c r="DI175" s="8"/>
      <c r="DJ175" s="8"/>
      <c r="DK175" s="8"/>
      <c r="DL175" s="8"/>
      <c r="DM175" s="8"/>
      <c r="DN175" s="8"/>
      <c r="DO175" s="8"/>
      <c r="DP175" s="8"/>
      <c r="DQ175" s="8"/>
      <c r="DR175" s="8"/>
      <c r="DS175" s="8"/>
      <c r="DT175" s="8"/>
      <c r="DU175" s="8"/>
      <c r="DV175" s="8"/>
      <c r="DW175" s="8"/>
      <c r="DX175" s="8"/>
      <c r="DY175" s="8"/>
      <c r="DZ175" s="8"/>
      <c r="EA175" s="8"/>
      <c r="EB175" s="8"/>
      <c r="EC175" s="8"/>
      <c r="ED175" s="8"/>
      <c r="EE175" s="8"/>
      <c r="EF175" s="8"/>
      <c r="EG175" s="8"/>
      <c r="EH175" s="8"/>
      <c r="EI175" s="8"/>
      <c r="EJ175" s="8"/>
      <c r="EK175" s="8"/>
      <c r="EL175" s="8"/>
      <c r="EM175" s="8"/>
      <c r="EN175" s="8"/>
      <c r="EO175" s="8"/>
      <c r="EP175" s="8"/>
      <c r="EQ175" s="8"/>
      <c r="ER175" s="8"/>
      <c r="ES175" s="8"/>
      <c r="ET175" s="8"/>
      <c r="EU175" s="8"/>
      <c r="EV175" s="8"/>
      <c r="EW175" s="8"/>
      <c r="EX175" s="8"/>
      <c r="EY175" s="8"/>
      <c r="EZ175" s="8"/>
      <c r="FA175" s="8"/>
      <c r="FB175" s="8"/>
      <c r="FC175" s="8"/>
      <c r="FD175" s="8"/>
      <c r="FE175" s="8"/>
      <c r="FF175" s="8"/>
      <c r="FG175" s="8"/>
      <c r="FH175" s="8"/>
      <c r="FI175" s="8"/>
      <c r="FJ175" s="8"/>
      <c r="FK175" s="8"/>
      <c r="FL175" s="8"/>
      <c r="FM175" s="8"/>
      <c r="FN175" s="8"/>
      <c r="FO175" s="8"/>
      <c r="FP175" s="8"/>
      <c r="FQ175" s="8"/>
      <c r="FR175" s="8"/>
      <c r="FS175" s="8"/>
      <c r="FT175" s="8"/>
      <c r="FU175" s="8"/>
      <c r="FV175" s="8"/>
      <c r="FW175" s="8"/>
      <c r="FX175" s="8"/>
      <c r="FY175" s="8"/>
      <c r="FZ175" s="8"/>
      <c r="GA175" s="8"/>
      <c r="GB175" s="8"/>
      <c r="GC175" s="8"/>
      <c r="GD175" s="8"/>
      <c r="GE175" s="8"/>
      <c r="GF175" s="8"/>
      <c r="GG175" s="8"/>
      <c r="GH175" s="8"/>
      <c r="GI175" s="8"/>
      <c r="GJ175" s="8"/>
      <c r="GK175" s="8"/>
      <c r="GL175" s="8"/>
      <c r="GM175" s="8"/>
      <c r="GN175" s="8"/>
      <c r="GO175" s="8"/>
      <c r="GP175" s="8"/>
      <c r="GQ175" s="8"/>
      <c r="GR175" s="8"/>
      <c r="GS175" s="8"/>
      <c r="GT175" s="8"/>
      <c r="GU175" s="8"/>
      <c r="GV175" s="8"/>
      <c r="GW175" s="8"/>
      <c r="GX175" s="8"/>
      <c r="GY175" s="8"/>
      <c r="GZ175" s="8"/>
      <c r="HA175" s="8"/>
      <c r="HB175" s="8"/>
      <c r="HC175" s="8"/>
      <c r="HD175" s="8"/>
      <c r="HE175" s="8"/>
      <c r="HF175" s="8"/>
      <c r="HG175" s="8"/>
      <c r="HH175" s="8"/>
      <c r="HI175" s="8"/>
      <c r="HJ175" s="8"/>
      <c r="HK175" s="8"/>
      <c r="HL175" s="8"/>
      <c r="HM175" s="8"/>
      <c r="HN175" s="8"/>
      <c r="HO175" s="8"/>
      <c r="HP175" s="8"/>
      <c r="HQ175" s="8"/>
      <c r="HR175" s="8"/>
      <c r="HS175" s="8"/>
      <c r="HT175" s="8"/>
      <c r="HU175" s="8"/>
      <c r="HV175" s="8"/>
      <c r="HW175" s="8"/>
      <c r="HX175" s="8"/>
      <c r="HY175" s="8"/>
      <c r="HZ175" s="8"/>
      <c r="IA175" s="8"/>
      <c r="IB175" s="8"/>
      <c r="IC175" s="8"/>
      <c r="ID175" s="8"/>
      <c r="IE175" s="8"/>
      <c r="IF175" s="8"/>
      <c r="IG175" s="8"/>
      <c r="IH175" s="8"/>
      <c r="II175" s="8"/>
      <c r="IJ175" s="8"/>
      <c r="IK175" s="8"/>
      <c r="IL175" s="8"/>
      <c r="IM175" s="8"/>
      <c r="IN175" s="8"/>
      <c r="IO175" s="8"/>
      <c r="IP175" s="8"/>
      <c r="IQ175" s="8"/>
      <c r="IR175" s="8"/>
      <c r="IS175" s="8"/>
      <c r="IT175" s="8"/>
      <c r="IU175" s="8"/>
      <c r="IV175" s="8"/>
      <c r="IW175" s="48"/>
    </row>
    <row r="176" spans="1:257" s="49" customFormat="1" x14ac:dyDescent="0.25">
      <c r="A176" s="3"/>
      <c r="B176" s="4"/>
      <c r="C176" s="5"/>
      <c r="D176" s="6"/>
      <c r="E176" s="4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  <c r="BA176" s="8"/>
      <c r="BB176" s="8"/>
      <c r="BC176" s="8"/>
      <c r="BD176" s="8"/>
      <c r="BE176" s="8"/>
      <c r="BF176" s="8"/>
      <c r="BG176" s="8"/>
      <c r="BH176" s="8"/>
      <c r="BI176" s="8"/>
      <c r="BJ176" s="8"/>
      <c r="BK176" s="8"/>
      <c r="BL176" s="8"/>
      <c r="BM176" s="8"/>
      <c r="BN176" s="8"/>
      <c r="BO176" s="8"/>
      <c r="BP176" s="8"/>
      <c r="BQ176" s="8"/>
      <c r="BR176" s="8"/>
      <c r="BS176" s="8"/>
      <c r="BT176" s="8"/>
      <c r="BU176" s="8"/>
      <c r="BV176" s="8"/>
      <c r="BW176" s="8"/>
      <c r="BX176" s="8"/>
      <c r="BY176" s="8"/>
      <c r="BZ176" s="8"/>
      <c r="CA176" s="8"/>
      <c r="CB176" s="8"/>
      <c r="CC176" s="8"/>
      <c r="CD176" s="8"/>
      <c r="CE176" s="8"/>
      <c r="CF176" s="8"/>
      <c r="CG176" s="8"/>
      <c r="CH176" s="8"/>
      <c r="CI176" s="8"/>
      <c r="CJ176" s="8"/>
      <c r="CK176" s="8"/>
      <c r="CL176" s="8"/>
      <c r="CM176" s="8"/>
      <c r="CN176" s="8"/>
      <c r="CO176" s="8"/>
      <c r="CP176" s="8"/>
      <c r="CQ176" s="8"/>
      <c r="CR176" s="8"/>
      <c r="CS176" s="8"/>
      <c r="CT176" s="8"/>
      <c r="CU176" s="8"/>
      <c r="CV176" s="8"/>
      <c r="CW176" s="8"/>
      <c r="CX176" s="8"/>
      <c r="CY176" s="8"/>
      <c r="CZ176" s="8"/>
      <c r="DA176" s="8"/>
      <c r="DB176" s="8"/>
      <c r="DC176" s="8"/>
      <c r="DD176" s="8"/>
      <c r="DE176" s="8"/>
      <c r="DF176" s="8"/>
      <c r="DG176" s="8"/>
      <c r="DH176" s="8"/>
      <c r="DI176" s="8"/>
      <c r="DJ176" s="8"/>
      <c r="DK176" s="8"/>
      <c r="DL176" s="8"/>
      <c r="DM176" s="8"/>
      <c r="DN176" s="8"/>
      <c r="DO176" s="8"/>
      <c r="DP176" s="8"/>
      <c r="DQ176" s="8"/>
      <c r="DR176" s="8"/>
      <c r="DS176" s="8"/>
      <c r="DT176" s="8"/>
      <c r="DU176" s="8"/>
      <c r="DV176" s="8"/>
      <c r="DW176" s="8"/>
      <c r="DX176" s="8"/>
      <c r="DY176" s="8"/>
      <c r="DZ176" s="8"/>
      <c r="EA176" s="8"/>
      <c r="EB176" s="8"/>
      <c r="EC176" s="8"/>
      <c r="ED176" s="8"/>
      <c r="EE176" s="8"/>
      <c r="EF176" s="8"/>
      <c r="EG176" s="8"/>
      <c r="EH176" s="8"/>
      <c r="EI176" s="8"/>
      <c r="EJ176" s="8"/>
      <c r="EK176" s="8"/>
      <c r="EL176" s="8"/>
      <c r="EM176" s="8"/>
      <c r="EN176" s="8"/>
      <c r="EO176" s="8"/>
      <c r="EP176" s="8"/>
      <c r="EQ176" s="8"/>
      <c r="ER176" s="8"/>
      <c r="ES176" s="8"/>
      <c r="ET176" s="8"/>
      <c r="EU176" s="8"/>
      <c r="EV176" s="8"/>
      <c r="EW176" s="8"/>
      <c r="EX176" s="8"/>
      <c r="EY176" s="8"/>
      <c r="EZ176" s="8"/>
      <c r="FA176" s="8"/>
      <c r="FB176" s="8"/>
      <c r="FC176" s="8"/>
      <c r="FD176" s="8"/>
      <c r="FE176" s="8"/>
      <c r="FF176" s="8"/>
      <c r="FG176" s="8"/>
      <c r="FH176" s="8"/>
      <c r="FI176" s="8"/>
      <c r="FJ176" s="8"/>
      <c r="FK176" s="8"/>
      <c r="FL176" s="8"/>
      <c r="FM176" s="8"/>
      <c r="FN176" s="8"/>
      <c r="FO176" s="8"/>
      <c r="FP176" s="8"/>
      <c r="FQ176" s="8"/>
      <c r="FR176" s="8"/>
      <c r="FS176" s="8"/>
      <c r="FT176" s="8"/>
      <c r="FU176" s="8"/>
      <c r="FV176" s="8"/>
      <c r="FW176" s="8"/>
      <c r="FX176" s="8"/>
      <c r="FY176" s="8"/>
      <c r="FZ176" s="8"/>
      <c r="GA176" s="8"/>
      <c r="GB176" s="8"/>
      <c r="GC176" s="8"/>
      <c r="GD176" s="8"/>
      <c r="GE176" s="8"/>
      <c r="GF176" s="8"/>
      <c r="GG176" s="8"/>
      <c r="GH176" s="8"/>
      <c r="GI176" s="8"/>
      <c r="GJ176" s="8"/>
      <c r="GK176" s="8"/>
      <c r="GL176" s="8"/>
      <c r="GM176" s="8"/>
      <c r="GN176" s="8"/>
      <c r="GO176" s="8"/>
      <c r="GP176" s="8"/>
      <c r="GQ176" s="8"/>
      <c r="GR176" s="8"/>
      <c r="GS176" s="8"/>
      <c r="GT176" s="8"/>
      <c r="GU176" s="8"/>
      <c r="GV176" s="8"/>
      <c r="GW176" s="8"/>
      <c r="GX176" s="8"/>
      <c r="GY176" s="8"/>
      <c r="GZ176" s="8"/>
      <c r="HA176" s="8"/>
      <c r="HB176" s="8"/>
      <c r="HC176" s="8"/>
      <c r="HD176" s="8"/>
      <c r="HE176" s="8"/>
      <c r="HF176" s="8"/>
      <c r="HG176" s="8"/>
      <c r="HH176" s="8"/>
      <c r="HI176" s="8"/>
      <c r="HJ176" s="8"/>
      <c r="HK176" s="8"/>
      <c r="HL176" s="8"/>
      <c r="HM176" s="8"/>
      <c r="HN176" s="8"/>
      <c r="HO176" s="8"/>
      <c r="HP176" s="8"/>
      <c r="HQ176" s="8"/>
      <c r="HR176" s="8"/>
      <c r="HS176" s="8"/>
      <c r="HT176" s="8"/>
      <c r="HU176" s="8"/>
      <c r="HV176" s="8"/>
      <c r="HW176" s="8"/>
      <c r="HX176" s="8"/>
      <c r="HY176" s="8"/>
      <c r="HZ176" s="8"/>
      <c r="IA176" s="8"/>
      <c r="IB176" s="8"/>
      <c r="IC176" s="8"/>
      <c r="ID176" s="8"/>
      <c r="IE176" s="8"/>
      <c r="IF176" s="8"/>
      <c r="IG176" s="8"/>
      <c r="IH176" s="8"/>
      <c r="II176" s="8"/>
      <c r="IJ176" s="8"/>
      <c r="IK176" s="8"/>
      <c r="IL176" s="8"/>
      <c r="IM176" s="8"/>
      <c r="IN176" s="8"/>
      <c r="IO176" s="8"/>
      <c r="IP176" s="8"/>
      <c r="IQ176" s="8"/>
      <c r="IR176" s="8"/>
      <c r="IS176" s="8"/>
      <c r="IT176" s="8"/>
      <c r="IU176" s="8"/>
      <c r="IV176" s="8"/>
      <c r="IW176" s="48"/>
    </row>
    <row r="177" spans="1:257" s="49" customFormat="1" x14ac:dyDescent="0.25">
      <c r="A177" s="3"/>
      <c r="B177" s="4"/>
      <c r="C177" s="5"/>
      <c r="D177" s="6"/>
      <c r="E177" s="4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8"/>
      <c r="BI177" s="8"/>
      <c r="BJ177" s="8"/>
      <c r="BK177" s="8"/>
      <c r="BL177" s="8"/>
      <c r="BM177" s="8"/>
      <c r="BN177" s="8"/>
      <c r="BO177" s="8"/>
      <c r="BP177" s="8"/>
      <c r="BQ177" s="8"/>
      <c r="BR177" s="8"/>
      <c r="BS177" s="8"/>
      <c r="BT177" s="8"/>
      <c r="BU177" s="8"/>
      <c r="BV177" s="8"/>
      <c r="BW177" s="8"/>
      <c r="BX177" s="8"/>
      <c r="BY177" s="8"/>
      <c r="BZ177" s="8"/>
      <c r="CA177" s="8"/>
      <c r="CB177" s="8"/>
      <c r="CC177" s="8"/>
      <c r="CD177" s="8"/>
      <c r="CE177" s="8"/>
      <c r="CF177" s="8"/>
      <c r="CG177" s="8"/>
      <c r="CH177" s="8"/>
      <c r="CI177" s="8"/>
      <c r="CJ177" s="8"/>
      <c r="CK177" s="8"/>
      <c r="CL177" s="8"/>
      <c r="CM177" s="8"/>
      <c r="CN177" s="8"/>
      <c r="CO177" s="8"/>
      <c r="CP177" s="8"/>
      <c r="CQ177" s="8"/>
      <c r="CR177" s="8"/>
      <c r="CS177" s="8"/>
      <c r="CT177" s="8"/>
      <c r="CU177" s="8"/>
      <c r="CV177" s="8"/>
      <c r="CW177" s="8"/>
      <c r="CX177" s="8"/>
      <c r="CY177" s="8"/>
      <c r="CZ177" s="8"/>
      <c r="DA177" s="8"/>
      <c r="DB177" s="8"/>
      <c r="DC177" s="8"/>
      <c r="DD177" s="8"/>
      <c r="DE177" s="8"/>
      <c r="DF177" s="8"/>
      <c r="DG177" s="8"/>
      <c r="DH177" s="8"/>
      <c r="DI177" s="8"/>
      <c r="DJ177" s="8"/>
      <c r="DK177" s="8"/>
      <c r="DL177" s="8"/>
      <c r="DM177" s="8"/>
      <c r="DN177" s="8"/>
      <c r="DO177" s="8"/>
      <c r="DP177" s="8"/>
      <c r="DQ177" s="8"/>
      <c r="DR177" s="8"/>
      <c r="DS177" s="8"/>
      <c r="DT177" s="8"/>
      <c r="DU177" s="8"/>
      <c r="DV177" s="8"/>
      <c r="DW177" s="8"/>
      <c r="DX177" s="8"/>
      <c r="DY177" s="8"/>
      <c r="DZ177" s="8"/>
      <c r="EA177" s="8"/>
      <c r="EB177" s="8"/>
      <c r="EC177" s="8"/>
      <c r="ED177" s="8"/>
      <c r="EE177" s="8"/>
      <c r="EF177" s="8"/>
      <c r="EG177" s="8"/>
      <c r="EH177" s="8"/>
      <c r="EI177" s="8"/>
      <c r="EJ177" s="8"/>
      <c r="EK177" s="8"/>
      <c r="EL177" s="8"/>
      <c r="EM177" s="8"/>
      <c r="EN177" s="8"/>
      <c r="EO177" s="8"/>
      <c r="EP177" s="8"/>
      <c r="EQ177" s="8"/>
      <c r="ER177" s="8"/>
      <c r="ES177" s="8"/>
      <c r="ET177" s="8"/>
      <c r="EU177" s="8"/>
      <c r="EV177" s="8"/>
      <c r="EW177" s="8"/>
      <c r="EX177" s="8"/>
      <c r="EY177" s="8"/>
      <c r="EZ177" s="8"/>
      <c r="FA177" s="8"/>
      <c r="FB177" s="8"/>
      <c r="FC177" s="8"/>
      <c r="FD177" s="8"/>
      <c r="FE177" s="8"/>
      <c r="FF177" s="8"/>
      <c r="FG177" s="8"/>
      <c r="FH177" s="8"/>
      <c r="FI177" s="8"/>
      <c r="FJ177" s="8"/>
      <c r="FK177" s="8"/>
      <c r="FL177" s="8"/>
      <c r="FM177" s="8"/>
      <c r="FN177" s="8"/>
      <c r="FO177" s="8"/>
      <c r="FP177" s="8"/>
      <c r="FQ177" s="8"/>
      <c r="FR177" s="8"/>
      <c r="FS177" s="8"/>
      <c r="FT177" s="8"/>
      <c r="FU177" s="8"/>
      <c r="FV177" s="8"/>
      <c r="FW177" s="8"/>
      <c r="FX177" s="8"/>
      <c r="FY177" s="8"/>
      <c r="FZ177" s="8"/>
      <c r="GA177" s="8"/>
      <c r="GB177" s="8"/>
      <c r="GC177" s="8"/>
      <c r="GD177" s="8"/>
      <c r="GE177" s="8"/>
      <c r="GF177" s="8"/>
      <c r="GG177" s="8"/>
      <c r="GH177" s="8"/>
      <c r="GI177" s="8"/>
      <c r="GJ177" s="8"/>
      <c r="GK177" s="8"/>
      <c r="GL177" s="8"/>
      <c r="GM177" s="8"/>
      <c r="GN177" s="8"/>
      <c r="GO177" s="8"/>
      <c r="GP177" s="8"/>
      <c r="GQ177" s="8"/>
      <c r="GR177" s="8"/>
      <c r="GS177" s="8"/>
      <c r="GT177" s="8"/>
      <c r="GU177" s="8"/>
      <c r="GV177" s="8"/>
      <c r="GW177" s="8"/>
      <c r="GX177" s="8"/>
      <c r="GY177" s="8"/>
      <c r="GZ177" s="8"/>
      <c r="HA177" s="8"/>
      <c r="HB177" s="8"/>
      <c r="HC177" s="8"/>
      <c r="HD177" s="8"/>
      <c r="HE177" s="8"/>
      <c r="HF177" s="8"/>
      <c r="HG177" s="8"/>
      <c r="HH177" s="8"/>
      <c r="HI177" s="8"/>
      <c r="HJ177" s="8"/>
      <c r="HK177" s="8"/>
      <c r="HL177" s="8"/>
      <c r="HM177" s="8"/>
      <c r="HN177" s="8"/>
      <c r="HO177" s="8"/>
      <c r="HP177" s="8"/>
      <c r="HQ177" s="8"/>
      <c r="HR177" s="8"/>
      <c r="HS177" s="8"/>
      <c r="HT177" s="8"/>
      <c r="HU177" s="8"/>
      <c r="HV177" s="8"/>
      <c r="HW177" s="8"/>
      <c r="HX177" s="8"/>
      <c r="HY177" s="8"/>
      <c r="HZ177" s="8"/>
      <c r="IA177" s="8"/>
      <c r="IB177" s="8"/>
      <c r="IC177" s="8"/>
      <c r="ID177" s="8"/>
      <c r="IE177" s="8"/>
      <c r="IF177" s="8"/>
      <c r="IG177" s="8"/>
      <c r="IH177" s="8"/>
      <c r="II177" s="8"/>
      <c r="IJ177" s="8"/>
      <c r="IK177" s="8"/>
      <c r="IL177" s="8"/>
      <c r="IM177" s="8"/>
      <c r="IN177" s="8"/>
      <c r="IO177" s="8"/>
      <c r="IP177" s="8"/>
      <c r="IQ177" s="8"/>
      <c r="IR177" s="8"/>
      <c r="IS177" s="8"/>
      <c r="IT177" s="8"/>
      <c r="IU177" s="8"/>
      <c r="IV177" s="8"/>
      <c r="IW177" s="48"/>
    </row>
    <row r="178" spans="1:257" s="49" customFormat="1" x14ac:dyDescent="0.25">
      <c r="A178" s="3"/>
      <c r="B178" s="4"/>
      <c r="C178" s="5"/>
      <c r="D178" s="6"/>
      <c r="E178" s="4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  <c r="BP178" s="8"/>
      <c r="BQ178" s="8"/>
      <c r="BR178" s="8"/>
      <c r="BS178" s="8"/>
      <c r="BT178" s="8"/>
      <c r="BU178" s="8"/>
      <c r="BV178" s="8"/>
      <c r="BW178" s="8"/>
      <c r="BX178" s="8"/>
      <c r="BY178" s="8"/>
      <c r="BZ178" s="8"/>
      <c r="CA178" s="8"/>
      <c r="CB178" s="8"/>
      <c r="CC178" s="8"/>
      <c r="CD178" s="8"/>
      <c r="CE178" s="8"/>
      <c r="CF178" s="8"/>
      <c r="CG178" s="8"/>
      <c r="CH178" s="8"/>
      <c r="CI178" s="8"/>
      <c r="CJ178" s="8"/>
      <c r="CK178" s="8"/>
      <c r="CL178" s="8"/>
      <c r="CM178" s="8"/>
      <c r="CN178" s="8"/>
      <c r="CO178" s="8"/>
      <c r="CP178" s="8"/>
      <c r="CQ178" s="8"/>
      <c r="CR178" s="8"/>
      <c r="CS178" s="8"/>
      <c r="CT178" s="8"/>
      <c r="CU178" s="8"/>
      <c r="CV178" s="8"/>
      <c r="CW178" s="8"/>
      <c r="CX178" s="8"/>
      <c r="CY178" s="8"/>
      <c r="CZ178" s="8"/>
      <c r="DA178" s="8"/>
      <c r="DB178" s="8"/>
      <c r="DC178" s="8"/>
      <c r="DD178" s="8"/>
      <c r="DE178" s="8"/>
      <c r="DF178" s="8"/>
      <c r="DG178" s="8"/>
      <c r="DH178" s="8"/>
      <c r="DI178" s="8"/>
      <c r="DJ178" s="8"/>
      <c r="DK178" s="8"/>
      <c r="DL178" s="8"/>
      <c r="DM178" s="8"/>
      <c r="DN178" s="8"/>
      <c r="DO178" s="8"/>
      <c r="DP178" s="8"/>
      <c r="DQ178" s="8"/>
      <c r="DR178" s="8"/>
      <c r="DS178" s="8"/>
      <c r="DT178" s="8"/>
      <c r="DU178" s="8"/>
      <c r="DV178" s="8"/>
      <c r="DW178" s="8"/>
      <c r="DX178" s="8"/>
      <c r="DY178" s="8"/>
      <c r="DZ178" s="8"/>
      <c r="EA178" s="8"/>
      <c r="EB178" s="8"/>
      <c r="EC178" s="8"/>
      <c r="ED178" s="8"/>
      <c r="EE178" s="8"/>
      <c r="EF178" s="8"/>
      <c r="EG178" s="8"/>
      <c r="EH178" s="8"/>
      <c r="EI178" s="8"/>
      <c r="EJ178" s="8"/>
      <c r="EK178" s="8"/>
      <c r="EL178" s="8"/>
      <c r="EM178" s="8"/>
      <c r="EN178" s="8"/>
      <c r="EO178" s="8"/>
      <c r="EP178" s="8"/>
      <c r="EQ178" s="8"/>
      <c r="ER178" s="8"/>
      <c r="ES178" s="8"/>
      <c r="ET178" s="8"/>
      <c r="EU178" s="8"/>
      <c r="EV178" s="8"/>
      <c r="EW178" s="8"/>
      <c r="EX178" s="8"/>
      <c r="EY178" s="8"/>
      <c r="EZ178" s="8"/>
      <c r="FA178" s="8"/>
      <c r="FB178" s="8"/>
      <c r="FC178" s="8"/>
      <c r="FD178" s="8"/>
      <c r="FE178" s="8"/>
      <c r="FF178" s="8"/>
      <c r="FG178" s="8"/>
      <c r="FH178" s="8"/>
      <c r="FI178" s="8"/>
      <c r="FJ178" s="8"/>
      <c r="FK178" s="8"/>
      <c r="FL178" s="8"/>
      <c r="FM178" s="8"/>
      <c r="FN178" s="8"/>
      <c r="FO178" s="8"/>
      <c r="FP178" s="8"/>
      <c r="FQ178" s="8"/>
      <c r="FR178" s="8"/>
      <c r="FS178" s="8"/>
      <c r="FT178" s="8"/>
      <c r="FU178" s="8"/>
      <c r="FV178" s="8"/>
      <c r="FW178" s="8"/>
      <c r="FX178" s="8"/>
      <c r="FY178" s="8"/>
      <c r="FZ178" s="8"/>
      <c r="GA178" s="8"/>
      <c r="GB178" s="8"/>
      <c r="GC178" s="8"/>
      <c r="GD178" s="8"/>
      <c r="GE178" s="8"/>
      <c r="GF178" s="8"/>
      <c r="GG178" s="8"/>
      <c r="GH178" s="8"/>
      <c r="GI178" s="8"/>
      <c r="GJ178" s="8"/>
      <c r="GK178" s="8"/>
      <c r="GL178" s="8"/>
      <c r="GM178" s="8"/>
      <c r="GN178" s="8"/>
      <c r="GO178" s="8"/>
      <c r="GP178" s="8"/>
      <c r="GQ178" s="8"/>
      <c r="GR178" s="8"/>
      <c r="GS178" s="8"/>
      <c r="GT178" s="8"/>
      <c r="GU178" s="8"/>
      <c r="GV178" s="8"/>
      <c r="GW178" s="8"/>
      <c r="GX178" s="8"/>
      <c r="GY178" s="8"/>
      <c r="GZ178" s="8"/>
      <c r="HA178" s="8"/>
      <c r="HB178" s="8"/>
      <c r="HC178" s="8"/>
      <c r="HD178" s="8"/>
      <c r="HE178" s="8"/>
      <c r="HF178" s="8"/>
      <c r="HG178" s="8"/>
      <c r="HH178" s="8"/>
      <c r="HI178" s="8"/>
      <c r="HJ178" s="8"/>
      <c r="HK178" s="8"/>
      <c r="HL178" s="8"/>
      <c r="HM178" s="8"/>
      <c r="HN178" s="8"/>
      <c r="HO178" s="8"/>
      <c r="HP178" s="8"/>
      <c r="HQ178" s="8"/>
      <c r="HR178" s="8"/>
      <c r="HS178" s="8"/>
      <c r="HT178" s="8"/>
      <c r="HU178" s="8"/>
      <c r="HV178" s="8"/>
      <c r="HW178" s="8"/>
      <c r="HX178" s="8"/>
      <c r="HY178" s="8"/>
      <c r="HZ178" s="8"/>
      <c r="IA178" s="8"/>
      <c r="IB178" s="8"/>
      <c r="IC178" s="8"/>
      <c r="ID178" s="8"/>
      <c r="IE178" s="8"/>
      <c r="IF178" s="8"/>
      <c r="IG178" s="8"/>
      <c r="IH178" s="8"/>
      <c r="II178" s="8"/>
      <c r="IJ178" s="8"/>
      <c r="IK178" s="8"/>
      <c r="IL178" s="8"/>
      <c r="IM178" s="8"/>
      <c r="IN178" s="8"/>
      <c r="IO178" s="8"/>
      <c r="IP178" s="8"/>
      <c r="IQ178" s="8"/>
      <c r="IR178" s="8"/>
      <c r="IS178" s="8"/>
      <c r="IT178" s="8"/>
      <c r="IU178" s="8"/>
      <c r="IV178" s="8"/>
      <c r="IW178" s="48"/>
    </row>
    <row r="179" spans="1:257" ht="30" customHeight="1" x14ac:dyDescent="0.25"/>
    <row r="182" spans="1:257" ht="34.5" customHeight="1" x14ac:dyDescent="0.25"/>
    <row r="183" spans="1:257" x14ac:dyDescent="0.25">
      <c r="B183" s="8"/>
      <c r="C183" s="50"/>
      <c r="D183" s="51"/>
      <c r="E183" s="8"/>
    </row>
    <row r="184" spans="1:257" ht="36" customHeight="1" x14ac:dyDescent="0.25">
      <c r="B184" s="52"/>
      <c r="C184" s="53"/>
      <c r="D184" s="54"/>
      <c r="E184" s="8"/>
    </row>
    <row r="185" spans="1:257" ht="18.75" x14ac:dyDescent="0.25">
      <c r="B185" s="52"/>
      <c r="C185" s="53"/>
      <c r="D185" s="54"/>
      <c r="E185" s="8"/>
    </row>
    <row r="186" spans="1:257" ht="18.75" x14ac:dyDescent="0.25">
      <c r="B186" s="52"/>
      <c r="C186" s="53"/>
      <c r="D186" s="54"/>
      <c r="E186" s="8"/>
    </row>
    <row r="187" spans="1:257" ht="18.75" x14ac:dyDescent="0.25">
      <c r="B187" s="52"/>
      <c r="C187" s="53"/>
      <c r="D187" s="54"/>
      <c r="E187" s="8"/>
    </row>
    <row r="188" spans="1:257" ht="18.75" x14ac:dyDescent="0.25">
      <c r="B188" s="52"/>
      <c r="C188" s="53"/>
      <c r="D188" s="54"/>
      <c r="E188" s="8"/>
    </row>
    <row r="189" spans="1:257" ht="18.75" x14ac:dyDescent="0.25">
      <c r="B189" s="52"/>
      <c r="C189" s="53"/>
      <c r="D189" s="54"/>
      <c r="E189" s="8"/>
    </row>
    <row r="190" spans="1:257" ht="18.75" x14ac:dyDescent="0.25">
      <c r="B190" s="52"/>
      <c r="C190" s="53"/>
      <c r="D190" s="54"/>
      <c r="E190" s="8"/>
    </row>
    <row r="191" spans="1:257" ht="18.75" x14ac:dyDescent="0.25">
      <c r="B191" s="52"/>
      <c r="C191" s="53"/>
      <c r="D191" s="54"/>
      <c r="E191" s="8"/>
    </row>
    <row r="192" spans="1:257" ht="18.75" x14ac:dyDescent="0.25">
      <c r="B192" s="52"/>
      <c r="C192" s="53"/>
      <c r="D192" s="54"/>
      <c r="E192" s="8"/>
    </row>
    <row r="193" spans="2:5" ht="18.75" x14ac:dyDescent="0.25">
      <c r="B193" s="52"/>
      <c r="C193" s="53"/>
      <c r="D193" s="54"/>
      <c r="E193" s="8"/>
    </row>
    <row r="194" spans="2:5" ht="18.75" x14ac:dyDescent="0.25">
      <c r="B194" s="52"/>
      <c r="C194" s="53"/>
      <c r="D194" s="54"/>
      <c r="E194" s="8"/>
    </row>
    <row r="195" spans="2:5" ht="18.75" x14ac:dyDescent="0.25">
      <c r="B195" s="52"/>
      <c r="C195" s="53"/>
      <c r="D195" s="54"/>
      <c r="E195" s="8"/>
    </row>
    <row r="196" spans="2:5" ht="18.75" x14ac:dyDescent="0.25">
      <c r="B196" s="52"/>
      <c r="C196" s="53"/>
      <c r="D196" s="54"/>
      <c r="E196" s="8"/>
    </row>
    <row r="197" spans="2:5" ht="18.75" x14ac:dyDescent="0.25">
      <c r="B197" s="52"/>
      <c r="C197" s="53"/>
      <c r="D197" s="54"/>
      <c r="E197" s="8"/>
    </row>
    <row r="198" spans="2:5" ht="18.75" x14ac:dyDescent="0.25">
      <c r="B198" s="52"/>
      <c r="C198" s="53"/>
      <c r="D198" s="54"/>
      <c r="E198" s="8"/>
    </row>
    <row r="199" spans="2:5" ht="18.75" x14ac:dyDescent="0.25">
      <c r="B199" s="52"/>
      <c r="C199" s="53"/>
      <c r="D199" s="54"/>
      <c r="E199" s="8"/>
    </row>
    <row r="200" spans="2:5" ht="18.75" x14ac:dyDescent="0.25">
      <c r="B200" s="52"/>
      <c r="C200" s="53"/>
      <c r="D200" s="54"/>
      <c r="E200" s="8"/>
    </row>
    <row r="201" spans="2:5" ht="18.75" x14ac:dyDescent="0.25">
      <c r="B201" s="52"/>
      <c r="C201" s="53"/>
      <c r="D201" s="54"/>
      <c r="E201" s="8"/>
    </row>
    <row r="202" spans="2:5" ht="18.75" x14ac:dyDescent="0.25">
      <c r="B202" s="52"/>
      <c r="C202" s="53"/>
      <c r="D202" s="54"/>
      <c r="E202" s="8"/>
    </row>
    <row r="203" spans="2:5" x14ac:dyDescent="0.25">
      <c r="B203" s="8"/>
      <c r="C203" s="50"/>
      <c r="D203" s="51"/>
      <c r="E203" s="8"/>
    </row>
    <row r="204" spans="2:5" ht="18.75" x14ac:dyDescent="0.3">
      <c r="B204" s="55"/>
      <c r="C204" s="53"/>
      <c r="D204" s="54"/>
      <c r="E204" s="8"/>
    </row>
    <row r="205" spans="2:5" ht="18.75" x14ac:dyDescent="0.3">
      <c r="B205" s="55"/>
      <c r="C205" s="53"/>
      <c r="D205" s="54"/>
      <c r="E205" s="8"/>
    </row>
    <row r="206" spans="2:5" ht="18.75" x14ac:dyDescent="0.3">
      <c r="B206" s="55"/>
      <c r="C206" s="53"/>
      <c r="D206" s="54"/>
      <c r="E206" s="8"/>
    </row>
    <row r="207" spans="2:5" ht="18.75" x14ac:dyDescent="0.3">
      <c r="B207" s="55"/>
      <c r="C207" s="53"/>
      <c r="D207" s="54"/>
      <c r="E207" s="8"/>
    </row>
    <row r="208" spans="2:5" ht="18.75" x14ac:dyDescent="0.3">
      <c r="B208" s="55"/>
      <c r="C208" s="53"/>
      <c r="D208" s="54"/>
      <c r="E208" s="8"/>
    </row>
    <row r="209" spans="2:5" ht="18.75" x14ac:dyDescent="0.3">
      <c r="B209" s="55"/>
      <c r="C209" s="53"/>
      <c r="D209" s="56"/>
      <c r="E209" s="8"/>
    </row>
    <row r="210" spans="2:5" ht="18.75" x14ac:dyDescent="0.3">
      <c r="B210" s="55"/>
      <c r="C210" s="53"/>
      <c r="D210" s="56"/>
      <c r="E210" s="8"/>
    </row>
    <row r="211" spans="2:5" ht="18.75" x14ac:dyDescent="0.3">
      <c r="B211" s="55"/>
      <c r="C211" s="53"/>
      <c r="D211" s="56"/>
      <c r="E211" s="8"/>
    </row>
    <row r="212" spans="2:5" ht="18.75" x14ac:dyDescent="0.3">
      <c r="B212" s="55"/>
      <c r="C212" s="53"/>
      <c r="D212" s="56"/>
      <c r="E212" s="8"/>
    </row>
    <row r="213" spans="2:5" ht="18.75" x14ac:dyDescent="0.3">
      <c r="B213" s="55"/>
      <c r="C213" s="53"/>
      <c r="D213" s="56"/>
      <c r="E213" s="8"/>
    </row>
    <row r="214" spans="2:5" ht="18.75" x14ac:dyDescent="0.3">
      <c r="B214" s="55"/>
      <c r="C214" s="53"/>
      <c r="D214" s="56"/>
      <c r="E214" s="8"/>
    </row>
    <row r="215" spans="2:5" ht="18.75" x14ac:dyDescent="0.3">
      <c r="B215" s="55"/>
      <c r="C215" s="53"/>
      <c r="D215" s="56"/>
      <c r="E215" s="8"/>
    </row>
    <row r="216" spans="2:5" ht="18.75" x14ac:dyDescent="0.3">
      <c r="B216" s="55"/>
      <c r="C216" s="53"/>
      <c r="D216" s="56"/>
      <c r="E216" s="8"/>
    </row>
    <row r="217" spans="2:5" ht="18.75" x14ac:dyDescent="0.3">
      <c r="B217" s="55"/>
      <c r="C217" s="53"/>
      <c r="D217" s="54"/>
      <c r="E217" s="8"/>
    </row>
    <row r="218" spans="2:5" ht="18.75" x14ac:dyDescent="0.3">
      <c r="B218" s="55"/>
      <c r="C218" s="53"/>
      <c r="D218" s="54"/>
      <c r="E218" s="8"/>
    </row>
    <row r="219" spans="2:5" ht="18.75" x14ac:dyDescent="0.3">
      <c r="B219" s="55"/>
      <c r="C219" s="53"/>
      <c r="D219" s="54"/>
      <c r="E219" s="8"/>
    </row>
    <row r="220" spans="2:5" ht="18.75" x14ac:dyDescent="0.3">
      <c r="B220" s="55"/>
      <c r="C220" s="53"/>
      <c r="D220" s="56"/>
      <c r="E220" s="8"/>
    </row>
    <row r="221" spans="2:5" ht="18.75" x14ac:dyDescent="0.3">
      <c r="B221" s="55"/>
      <c r="C221" s="53"/>
      <c r="D221" s="56"/>
      <c r="E221" s="8"/>
    </row>
    <row r="222" spans="2:5" ht="18.75" x14ac:dyDescent="0.3">
      <c r="B222" s="55"/>
      <c r="C222" s="53"/>
      <c r="D222" s="56"/>
      <c r="E222" s="8"/>
    </row>
    <row r="223" spans="2:5" ht="18.75" x14ac:dyDescent="0.3">
      <c r="B223" s="55"/>
      <c r="C223" s="53"/>
      <c r="D223" s="56"/>
      <c r="E223" s="8"/>
    </row>
    <row r="224" spans="2:5" ht="18.75" x14ac:dyDescent="0.3">
      <c r="B224" s="55"/>
      <c r="C224" s="53"/>
      <c r="D224" s="56"/>
      <c r="E224" s="8"/>
    </row>
    <row r="225" spans="2:5" ht="18.75" x14ac:dyDescent="0.3">
      <c r="B225" s="55"/>
      <c r="C225" s="53"/>
      <c r="D225" s="56"/>
      <c r="E225" s="8"/>
    </row>
    <row r="226" spans="2:5" ht="18.75" x14ac:dyDescent="0.3">
      <c r="B226" s="55"/>
      <c r="C226" s="53"/>
      <c r="D226" s="56"/>
      <c r="E226" s="8"/>
    </row>
    <row r="227" spans="2:5" ht="18.75" x14ac:dyDescent="0.3">
      <c r="B227" s="55"/>
      <c r="C227" s="53"/>
      <c r="D227" s="56"/>
      <c r="E227" s="8"/>
    </row>
    <row r="228" spans="2:5" ht="18.75" x14ac:dyDescent="0.3">
      <c r="B228" s="55"/>
      <c r="C228" s="53"/>
      <c r="D228" s="56"/>
      <c r="E228" s="8"/>
    </row>
    <row r="229" spans="2:5" ht="18.75" x14ac:dyDescent="0.3">
      <c r="B229" s="55"/>
      <c r="C229" s="53"/>
      <c r="D229" s="54"/>
      <c r="E229" s="8"/>
    </row>
    <row r="230" spans="2:5" ht="18.75" x14ac:dyDescent="0.3">
      <c r="B230" s="55"/>
      <c r="C230" s="53"/>
      <c r="D230" s="54"/>
      <c r="E230" s="8"/>
    </row>
    <row r="231" spans="2:5" ht="18.75" x14ac:dyDescent="0.3">
      <c r="B231" s="55"/>
      <c r="C231" s="53"/>
      <c r="D231" s="54"/>
      <c r="E231" s="8"/>
    </row>
    <row r="232" spans="2:5" ht="18.75" x14ac:dyDescent="0.3">
      <c r="B232" s="55"/>
      <c r="C232" s="53"/>
      <c r="D232" s="56"/>
      <c r="E232" s="8"/>
    </row>
    <row r="233" spans="2:5" ht="18.75" x14ac:dyDescent="0.3">
      <c r="B233" s="55"/>
      <c r="C233" s="53"/>
      <c r="D233" s="56"/>
      <c r="E233" s="8"/>
    </row>
    <row r="234" spans="2:5" ht="18.75" x14ac:dyDescent="0.3">
      <c r="B234" s="55"/>
      <c r="C234" s="53"/>
      <c r="D234" s="56"/>
      <c r="E234" s="8"/>
    </row>
    <row r="235" spans="2:5" ht="18.75" x14ac:dyDescent="0.3">
      <c r="B235" s="55"/>
      <c r="C235" s="53"/>
      <c r="D235" s="56"/>
      <c r="E235" s="8"/>
    </row>
    <row r="236" spans="2:5" ht="18.75" x14ac:dyDescent="0.3">
      <c r="B236" s="55"/>
      <c r="C236" s="53"/>
      <c r="D236" s="56"/>
      <c r="E236" s="8"/>
    </row>
    <row r="237" spans="2:5" ht="18.75" x14ac:dyDescent="0.3">
      <c r="B237" s="55"/>
      <c r="C237" s="53"/>
      <c r="D237" s="56"/>
      <c r="E237" s="8"/>
    </row>
    <row r="238" spans="2:5" ht="18.75" x14ac:dyDescent="0.3">
      <c r="B238" s="55"/>
      <c r="C238" s="53"/>
      <c r="D238" s="56"/>
      <c r="E238" s="8"/>
    </row>
    <row r="239" spans="2:5" ht="18.75" x14ac:dyDescent="0.3">
      <c r="B239" s="55"/>
      <c r="C239" s="53"/>
      <c r="D239" s="56"/>
      <c r="E239" s="8"/>
    </row>
    <row r="240" spans="2:5" ht="18.75" x14ac:dyDescent="0.3">
      <c r="B240" s="55"/>
      <c r="C240" s="53"/>
      <c r="D240" s="54"/>
      <c r="E240" s="8"/>
    </row>
    <row r="241" spans="2:5" ht="18.75" x14ac:dyDescent="0.3">
      <c r="B241" s="55"/>
      <c r="C241" s="53"/>
      <c r="D241" s="54"/>
      <c r="E241" s="8"/>
    </row>
    <row r="242" spans="2:5" ht="18.75" x14ac:dyDescent="0.3">
      <c r="B242" s="55"/>
      <c r="C242" s="53"/>
      <c r="D242" s="54"/>
      <c r="E242" s="8"/>
    </row>
    <row r="243" spans="2:5" ht="18.75" x14ac:dyDescent="0.3">
      <c r="B243" s="55"/>
      <c r="C243" s="53"/>
      <c r="D243" s="56"/>
      <c r="E243" s="8"/>
    </row>
    <row r="244" spans="2:5" ht="18.75" x14ac:dyDescent="0.3">
      <c r="B244" s="55"/>
      <c r="C244" s="53"/>
      <c r="D244" s="56"/>
      <c r="E244" s="8"/>
    </row>
    <row r="245" spans="2:5" ht="18.75" x14ac:dyDescent="0.3">
      <c r="B245" s="55"/>
      <c r="C245" s="53"/>
      <c r="D245" s="56"/>
      <c r="E245" s="8"/>
    </row>
    <row r="246" spans="2:5" ht="18.75" x14ac:dyDescent="0.3">
      <c r="B246" s="55"/>
      <c r="C246" s="53"/>
      <c r="D246" s="56"/>
      <c r="E246" s="8"/>
    </row>
    <row r="247" spans="2:5" ht="18.75" x14ac:dyDescent="0.3">
      <c r="B247" s="55"/>
      <c r="C247" s="53"/>
      <c r="D247" s="56"/>
      <c r="E247" s="8"/>
    </row>
    <row r="248" spans="2:5" ht="18.75" x14ac:dyDescent="0.3">
      <c r="B248" s="55"/>
      <c r="C248" s="53"/>
      <c r="D248" s="56"/>
      <c r="E248" s="8"/>
    </row>
    <row r="249" spans="2:5" ht="18.75" x14ac:dyDescent="0.3">
      <c r="B249" s="55"/>
      <c r="C249" s="53"/>
      <c r="D249" s="56"/>
      <c r="E249" s="8"/>
    </row>
    <row r="250" spans="2:5" ht="18.75" x14ac:dyDescent="0.3">
      <c r="B250" s="55"/>
      <c r="C250" s="53"/>
      <c r="D250" s="56"/>
      <c r="E250" s="8"/>
    </row>
    <row r="251" spans="2:5" ht="18.75" x14ac:dyDescent="0.3">
      <c r="B251" s="55"/>
      <c r="C251" s="53"/>
      <c r="D251" s="56"/>
      <c r="E251" s="8"/>
    </row>
    <row r="252" spans="2:5" ht="18.75" x14ac:dyDescent="0.3">
      <c r="B252" s="55"/>
      <c r="C252" s="53"/>
      <c r="D252" s="56"/>
      <c r="E252" s="8"/>
    </row>
    <row r="253" spans="2:5" ht="18.75" x14ac:dyDescent="0.3">
      <c r="B253" s="55"/>
      <c r="C253" s="53"/>
      <c r="D253" s="56"/>
      <c r="E253" s="8"/>
    </row>
    <row r="254" spans="2:5" ht="18.75" x14ac:dyDescent="0.3">
      <c r="B254" s="55"/>
      <c r="C254" s="53"/>
      <c r="D254" s="56"/>
      <c r="E254" s="8"/>
    </row>
    <row r="255" spans="2:5" ht="18.75" x14ac:dyDescent="0.3">
      <c r="B255" s="55"/>
      <c r="C255" s="53"/>
      <c r="D255" s="56"/>
      <c r="E255" s="8"/>
    </row>
    <row r="256" spans="2:5" ht="18.75" x14ac:dyDescent="0.3">
      <c r="B256" s="55"/>
      <c r="C256" s="53"/>
      <c r="D256" s="56"/>
      <c r="E256" s="8"/>
    </row>
    <row r="257" spans="2:5" ht="18.75" x14ac:dyDescent="0.3">
      <c r="B257" s="55"/>
      <c r="C257" s="53"/>
      <c r="D257" s="56"/>
      <c r="E257" s="8"/>
    </row>
    <row r="258" spans="2:5" ht="18.75" x14ac:dyDescent="0.3">
      <c r="B258" s="55"/>
      <c r="C258" s="53"/>
      <c r="D258" s="56"/>
      <c r="E258" s="8"/>
    </row>
    <row r="259" spans="2:5" ht="18.75" x14ac:dyDescent="0.3">
      <c r="B259" s="55"/>
      <c r="C259" s="53"/>
      <c r="D259" s="56"/>
      <c r="E259" s="8"/>
    </row>
    <row r="260" spans="2:5" ht="18.75" x14ac:dyDescent="0.3">
      <c r="B260" s="55"/>
      <c r="C260" s="53"/>
      <c r="D260" s="56"/>
      <c r="E260" s="8"/>
    </row>
    <row r="261" spans="2:5" ht="18.75" x14ac:dyDescent="0.3">
      <c r="B261" s="55"/>
      <c r="C261" s="53"/>
      <c r="D261" s="56"/>
      <c r="E261" s="8"/>
    </row>
    <row r="262" spans="2:5" ht="18.75" x14ac:dyDescent="0.3">
      <c r="B262" s="55"/>
      <c r="C262" s="53"/>
      <c r="D262" s="56"/>
      <c r="E262" s="8"/>
    </row>
    <row r="263" spans="2:5" ht="18.75" x14ac:dyDescent="0.3">
      <c r="B263" s="55"/>
      <c r="C263" s="53"/>
      <c r="D263" s="56"/>
      <c r="E263" s="8"/>
    </row>
    <row r="264" spans="2:5" x14ac:dyDescent="0.25">
      <c r="B264" s="8"/>
      <c r="C264" s="50"/>
      <c r="D264" s="51"/>
      <c r="E264" s="8"/>
    </row>
    <row r="265" spans="2:5" x14ac:dyDescent="0.25">
      <c r="B265" s="8"/>
      <c r="C265" s="50"/>
      <c r="D265" s="51"/>
      <c r="E265" s="8"/>
    </row>
    <row r="266" spans="2:5" x14ac:dyDescent="0.25">
      <c r="B266" s="8"/>
      <c r="C266" s="50"/>
      <c r="D266" s="51"/>
      <c r="E266" s="8"/>
    </row>
  </sheetData>
  <autoFilter ref="A13:E46"/>
  <mergeCells count="10">
    <mergeCell ref="B173:D173"/>
    <mergeCell ref="B12:E12"/>
    <mergeCell ref="B170:E170"/>
    <mergeCell ref="A4:E4"/>
    <mergeCell ref="A11:E11"/>
    <mergeCell ref="C5:E5"/>
    <mergeCell ref="C6:E6"/>
    <mergeCell ref="C8:E8"/>
    <mergeCell ref="C7:E7"/>
    <mergeCell ref="B171:D171"/>
  </mergeCells>
  <pageMargins left="0.25" right="0.25" top="0.75" bottom="0.75" header="0.3" footer="0.3"/>
  <pageSetup paperSize="9" scale="4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2:F40"/>
  <sheetViews>
    <sheetView topLeftCell="A24" zoomScale="115" zoomScaleNormal="115" workbookViewId="0">
      <selection activeCell="F34" sqref="F34:F36"/>
    </sheetView>
  </sheetViews>
  <sheetFormatPr defaultRowHeight="15" x14ac:dyDescent="0.25"/>
  <cols>
    <col min="1" max="4" width="9.140625" style="1"/>
    <col min="5" max="5" width="9.140625" style="2"/>
    <col min="6" max="16384" width="9.140625" style="1"/>
  </cols>
  <sheetData>
    <row r="32" spans="3:6" x14ac:dyDescent="0.25">
      <c r="C32" s="1">
        <v>16</v>
      </c>
      <c r="D32" s="1">
        <f>24+41.94+27</f>
        <v>92.94</v>
      </c>
      <c r="E32" s="2">
        <v>4</v>
      </c>
      <c r="F32" s="1">
        <f>E32*D32</f>
        <v>371.76</v>
      </c>
    </row>
    <row r="33" spans="3:6" x14ac:dyDescent="0.25">
      <c r="C33" s="1">
        <v>10</v>
      </c>
      <c r="D33" s="1">
        <v>15</v>
      </c>
      <c r="E33" s="2">
        <v>4</v>
      </c>
      <c r="F33" s="1">
        <f t="shared" ref="F33:F39" si="0">E33*D33</f>
        <v>60</v>
      </c>
    </row>
    <row r="34" spans="3:6" x14ac:dyDescent="0.25">
      <c r="D34" s="1">
        <v>3.96</v>
      </c>
      <c r="E34" s="2">
        <v>4</v>
      </c>
      <c r="F34" s="1">
        <f t="shared" si="0"/>
        <v>15.84</v>
      </c>
    </row>
    <row r="35" spans="3:6" x14ac:dyDescent="0.25">
      <c r="D35" s="1">
        <v>6.36</v>
      </c>
      <c r="E35" s="2">
        <v>4</v>
      </c>
      <c r="F35" s="1">
        <f t="shared" si="0"/>
        <v>25.44</v>
      </c>
    </row>
    <row r="36" spans="3:6" x14ac:dyDescent="0.25">
      <c r="D36" s="1">
        <v>0.64</v>
      </c>
      <c r="E36" s="2">
        <v>4</v>
      </c>
      <c r="F36" s="1">
        <f t="shared" si="0"/>
        <v>2.56</v>
      </c>
    </row>
    <row r="37" spans="3:6" x14ac:dyDescent="0.25">
      <c r="F37" s="1">
        <f t="shared" si="0"/>
        <v>0</v>
      </c>
    </row>
    <row r="38" spans="3:6" x14ac:dyDescent="0.25">
      <c r="F38" s="1">
        <f t="shared" si="0"/>
        <v>0</v>
      </c>
    </row>
    <row r="39" spans="3:6" x14ac:dyDescent="0.25">
      <c r="F39" s="1">
        <f t="shared" si="0"/>
        <v>0</v>
      </c>
    </row>
    <row r="40" spans="3:6" x14ac:dyDescent="0.25">
      <c r="F40" s="1">
        <f>SUM(F32:F39)</f>
        <v>475.59999999999997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ДОКУМЕНТЫ</vt:lpstr>
      <vt:lpstr>Лист1</vt:lpstr>
      <vt:lpstr>ДОКУМЕНТЫ!Область_печати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Оберюхтин Антон Владимирович</dc:creator>
  <cp:lastModifiedBy>Ружило Денис Юрьевич</cp:lastModifiedBy>
  <cp:lastPrinted>2024-07-15T11:34:22Z</cp:lastPrinted>
  <dcterms:created xsi:type="dcterms:W3CDTF">2015-06-05T18:19:34Z</dcterms:created>
  <dcterms:modified xsi:type="dcterms:W3CDTF">2024-09-10T13:59:31Z</dcterms:modified>
</cp:coreProperties>
</file>