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2C690850-6E4B-433E-9983-4FE56345F73F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Рем ЦМ №14 " sheetId="8" r:id="rId1"/>
  </sheets>
  <definedNames>
    <definedName name="_xlnm._FilterDatabase" localSheetId="0" hidden="1">'Рем ЦМ №14 '!$A$7:$CS$51</definedName>
    <definedName name="_xlnm.Print_Area" localSheetId="0">'Рем ЦМ №14 '!$A$1:$DC$53</definedName>
  </definedNames>
  <calcPr calcId="191029"/>
</workbook>
</file>

<file path=xl/calcChain.xml><?xml version="1.0" encoding="utf-8"?>
<calcChain xmlns="http://schemas.openxmlformats.org/spreadsheetml/2006/main">
  <c r="G8" i="8" l="1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F36" i="8" s="1"/>
  <c r="E37" i="8"/>
  <c r="F37" i="8" s="1"/>
  <c r="E38" i="8"/>
  <c r="F38" i="8" s="1"/>
  <c r="E39" i="8"/>
  <c r="F39" i="8" s="1"/>
  <c r="E40" i="8"/>
  <c r="F40" i="8" s="1"/>
  <c r="E41" i="8"/>
  <c r="F41" i="8" s="1"/>
  <c r="E42" i="8"/>
  <c r="F42" i="8" s="1"/>
  <c r="E43" i="8"/>
  <c r="F43" i="8" s="1"/>
  <c r="E44" i="8"/>
  <c r="F44" i="8" s="1"/>
  <c r="E45" i="8"/>
  <c r="F45" i="8" s="1"/>
  <c r="E46" i="8"/>
  <c r="F46" i="8" s="1"/>
  <c r="E47" i="8"/>
  <c r="F47" i="8" s="1"/>
  <c r="E7" i="8"/>
  <c r="DC49" i="8"/>
  <c r="DB49" i="8"/>
  <c r="DA49" i="8"/>
  <c r="CZ49" i="8"/>
  <c r="CY49" i="8"/>
  <c r="CX49" i="8"/>
  <c r="CW49" i="8"/>
  <c r="CV49" i="8"/>
  <c r="CU49" i="8"/>
  <c r="CT49" i="8"/>
  <c r="M36" i="8" l="1"/>
  <c r="M38" i="8"/>
  <c r="M37" i="8"/>
  <c r="M39" i="8"/>
  <c r="M46" i="8"/>
  <c r="M45" i="8"/>
  <c r="M47" i="8"/>
  <c r="M44" i="8"/>
  <c r="M42" i="8"/>
  <c r="M41" i="8"/>
  <c r="M40" i="8"/>
  <c r="M43" i="8"/>
  <c r="F35" i="8"/>
  <c r="M35" i="8" s="1"/>
  <c r="F24" i="8" l="1"/>
  <c r="M24" i="8" l="1"/>
  <c r="F8" i="8" l="1"/>
  <c r="M8" i="8" l="1"/>
  <c r="F11" i="8" l="1"/>
  <c r="F12" i="8"/>
  <c r="F13" i="8"/>
  <c r="F16" i="8"/>
  <c r="F17" i="8"/>
  <c r="F18" i="8"/>
  <c r="F19" i="8"/>
  <c r="F20" i="8"/>
  <c r="F21" i="8"/>
  <c r="F22" i="8"/>
  <c r="F23" i="8"/>
  <c r="F25" i="8"/>
  <c r="F26" i="8"/>
  <c r="F27" i="8"/>
  <c r="F28" i="8"/>
  <c r="F29" i="8"/>
  <c r="F30" i="8"/>
  <c r="F31" i="8"/>
  <c r="F32" i="8"/>
  <c r="F33" i="8"/>
  <c r="M33" i="8" s="1"/>
  <c r="F34" i="8"/>
  <c r="CS49" i="8"/>
  <c r="BW49" i="8"/>
  <c r="AL49" i="8"/>
  <c r="CL49" i="8"/>
  <c r="M32" i="8" l="1"/>
  <c r="M28" i="8"/>
  <c r="M23" i="8"/>
  <c r="M17" i="8"/>
  <c r="M25" i="8"/>
  <c r="M16" i="8"/>
  <c r="M30" i="8"/>
  <c r="M26" i="8"/>
  <c r="M12" i="8"/>
  <c r="M19" i="8"/>
  <c r="M34" i="8"/>
  <c r="M31" i="8"/>
  <c r="M29" i="8"/>
  <c r="M27" i="8"/>
  <c r="M22" i="8"/>
  <c r="M21" i="8"/>
  <c r="M20" i="8"/>
  <c r="M18" i="8"/>
  <c r="M13" i="8"/>
  <c r="M11" i="8"/>
  <c r="BQ49" i="8"/>
  <c r="BM49" i="8"/>
  <c r="BN49" i="8"/>
  <c r="BO49" i="8"/>
  <c r="BP49" i="8"/>
  <c r="BR49" i="8"/>
  <c r="BS49" i="8"/>
  <c r="BT49" i="8"/>
  <c r="BU49" i="8"/>
  <c r="BV49" i="8"/>
  <c r="BX49" i="8"/>
  <c r="BY49" i="8"/>
  <c r="CA49" i="8"/>
  <c r="CB49" i="8"/>
  <c r="CC49" i="8"/>
  <c r="CD49" i="8"/>
  <c r="CE49" i="8"/>
  <c r="CF49" i="8"/>
  <c r="CG49" i="8"/>
  <c r="CH49" i="8"/>
  <c r="CI49" i="8"/>
  <c r="CJ49" i="8"/>
  <c r="CK49" i="8"/>
  <c r="CM49" i="8"/>
  <c r="CN49" i="8"/>
  <c r="CO49" i="8"/>
  <c r="CP49" i="8"/>
  <c r="CQ49" i="8"/>
  <c r="CR49" i="8"/>
  <c r="M54" i="8" l="1"/>
  <c r="F10" i="8"/>
  <c r="F9" i="8"/>
  <c r="M10" i="8" l="1"/>
  <c r="M9" i="8"/>
  <c r="AS49" i="8" l="1"/>
  <c r="AT49" i="8"/>
  <c r="AU49" i="8"/>
  <c r="AV49" i="8"/>
  <c r="AW49" i="8"/>
  <c r="AX49" i="8"/>
  <c r="AY49" i="8"/>
  <c r="AZ49" i="8"/>
  <c r="BA49" i="8"/>
  <c r="BB49" i="8"/>
  <c r="BC49" i="8"/>
  <c r="BD49" i="8"/>
  <c r="BE49" i="8"/>
  <c r="BF49" i="8"/>
  <c r="BG49" i="8"/>
  <c r="BH49" i="8"/>
  <c r="BI49" i="8"/>
  <c r="BJ49" i="8"/>
  <c r="BK49" i="8"/>
  <c r="BL49" i="8"/>
  <c r="AM49" i="8"/>
  <c r="AN49" i="8"/>
  <c r="AO49" i="8"/>
  <c r="AP49" i="8"/>
  <c r="AQ49" i="8"/>
  <c r="AR49" i="8"/>
  <c r="F7" i="8"/>
  <c r="BZ49" i="8"/>
  <c r="AK49" i="8" l="1"/>
  <c r="M7" i="8"/>
  <c r="AK48" i="8" l="1"/>
  <c r="M55" i="8"/>
  <c r="M48" i="8"/>
</calcChain>
</file>

<file path=xl/sharedStrings.xml><?xml version="1.0" encoding="utf-8"?>
<sst xmlns="http://schemas.openxmlformats.org/spreadsheetml/2006/main" count="136" uniqueCount="131">
  <si>
    <t xml:space="preserve">Unit / Ед. 
</t>
  </si>
  <si>
    <t>Quantity / Кол-во</t>
  </si>
  <si>
    <t>Total Master / 
Supervisor
Man-hours / Всего человеко-часов мастера / супервайзера</t>
  </si>
  <si>
    <t>Total Locksmith 
Fitter
Man-hours / Всего человеко-часов слесаря-ремонтника</t>
  </si>
  <si>
    <t>Total Rigger
Man-hours / Всего человеко-часов стропальщика</t>
  </si>
  <si>
    <t>Total Helpers
Man-hours / Всего человеко-часов подсобных рабочих</t>
  </si>
  <si>
    <t xml:space="preserve">Per Man-hour Rate of Master / 
Supervisor
(Rubles) / Почасовой тариф мастера / супервайзера (руб.)
</t>
  </si>
  <si>
    <t xml:space="preserve">Per Man-hour Rate of Locksmith 
Fitter 
(Rubles) / Почасовой тариф слесаря-ремонтника (руб.)
</t>
  </si>
  <si>
    <t xml:space="preserve">Per Man-hour Rate of Welder and 
Gas Cutter 
(Rubles)  / Почасовой тариф сварщика-газорезчика (руб.)
</t>
  </si>
  <si>
    <t>Total Welder and 
Gas Cutter
Man-hours / Всего человеко-часов сварщика-газорезчика</t>
  </si>
  <si>
    <t xml:space="preserve">Per Man-hour Rate of Rigger                        
(Rubles  / Почасовой тариф стропальщика (руб.)
</t>
  </si>
  <si>
    <t xml:space="preserve">Per Man-hour Rate of Helpers 
(Rubles)  / Почасовой тариф подсобных рабочих  (руб.)
</t>
  </si>
  <si>
    <t xml:space="preserve">Total Cost of Master / 
Supervisor
(Rubles) / Итоговые затраты на мастера / супервайзера (руб.)
</t>
  </si>
  <si>
    <t xml:space="preserve">Total Cost of Locksmith 
Fitter 
(Rubles) /  Итоговые затраты на слесаря-ремонтника (руб.)
</t>
  </si>
  <si>
    <t xml:space="preserve">Total Cost of Welder and 
Gas Cutter 
(Rubles) /  Итоговые затраты на сварщика-газорезчика (руб.)
</t>
  </si>
  <si>
    <t xml:space="preserve">Total Cost of Rigger                        
(Rubles) /  Итоговые затраты на стропальщика (руб.)
</t>
  </si>
  <si>
    <t xml:space="preserve">Total Cost of Helpers 
(Rubles) /  Итоговые затраты на подсобных рабочих (руб.)
</t>
  </si>
  <si>
    <t>Per Unit 
Cost
(Rubles) / Стоимость единицы (руб.)</t>
  </si>
  <si>
    <t>Details of Consumables Used by Contractor / Детали расходных материалов, используемых подрядчиком</t>
  </si>
  <si>
    <t>Name of Consumable / Название расходного материала</t>
  </si>
  <si>
    <t>Special Machines and Tools Required / Необходимые специальные машины и инструменты</t>
  </si>
  <si>
    <t>Name of Machine / Tool / 
Название машины / инструмента</t>
  </si>
  <si>
    <t>Quantity / Количество</t>
  </si>
  <si>
    <r>
      <t xml:space="preserve">Total Cost of Consumables
(Rubles)  </t>
    </r>
    <r>
      <rPr>
        <b/>
        <sz val="11"/>
        <color rgb="FFFF0000"/>
        <rFont val="Calibri"/>
        <family val="2"/>
        <charset val="204"/>
        <scheme val="minor"/>
      </rPr>
      <t>(b)</t>
    </r>
    <r>
      <rPr>
        <b/>
        <sz val="11"/>
        <color theme="1"/>
        <rFont val="Calibri"/>
        <family val="2"/>
        <charset val="204"/>
        <scheme val="minor"/>
      </rPr>
      <t xml:space="preserve">  / Общая стоимость расходных запчастей (руб.) </t>
    </r>
    <r>
      <rPr>
        <b/>
        <sz val="11"/>
        <color rgb="FFFF0000"/>
        <rFont val="Calibri"/>
        <family val="2"/>
        <charset val="204"/>
        <scheme val="minor"/>
      </rPr>
      <t>(b)</t>
    </r>
  </si>
  <si>
    <r>
      <t xml:space="preserve">Total Cost of Special Machine / Tool
</t>
    </r>
    <r>
      <rPr>
        <b/>
        <sz val="11"/>
        <color rgb="FFFF0000"/>
        <rFont val="Calibri"/>
        <family val="2"/>
        <charset val="204"/>
        <scheme val="minor"/>
      </rPr>
      <t xml:space="preserve">( c ) </t>
    </r>
    <r>
      <rPr>
        <b/>
        <sz val="11"/>
        <rFont val="Calibri"/>
        <family val="2"/>
        <charset val="204"/>
        <scheme val="minor"/>
      </rPr>
      <t xml:space="preserve">/ 
Общая стоимость специальной машины / инструмента
</t>
    </r>
    <r>
      <rPr>
        <b/>
        <sz val="11"/>
        <color rgb="FFFF0000"/>
        <rFont val="Calibri"/>
        <family val="2"/>
        <charset val="204"/>
        <scheme val="minor"/>
      </rPr>
      <t xml:space="preserve">(c) </t>
    </r>
  </si>
  <si>
    <r>
      <t xml:space="preserve">Total Actual Cost 
of 
Repair
</t>
    </r>
    <r>
      <rPr>
        <b/>
        <sz val="11"/>
        <color rgb="FFFF0000"/>
        <rFont val="Calibri"/>
        <family val="2"/>
        <charset val="204"/>
        <scheme val="minor"/>
      </rPr>
      <t xml:space="preserve">(a+b+c) </t>
    </r>
    <r>
      <rPr>
        <b/>
        <sz val="11"/>
        <rFont val="Calibri"/>
        <family val="2"/>
        <charset val="204"/>
        <scheme val="minor"/>
      </rPr>
      <t xml:space="preserve">/ Общая фактическая стоимость
из
ремонт </t>
    </r>
    <r>
      <rPr>
        <b/>
        <sz val="11"/>
        <color rgb="FFFF0000"/>
        <rFont val="Calibri"/>
        <family val="2"/>
        <charset val="204"/>
        <scheme val="minor"/>
      </rPr>
      <t>(a+b+c)
(A)</t>
    </r>
  </si>
  <si>
    <r>
      <t xml:space="preserve">Profit Considered by Contractor (%) / 
Прибыль, учитываемая Подрядчиком (%)
(10%)
</t>
    </r>
    <r>
      <rPr>
        <b/>
        <sz val="11"/>
        <color rgb="FFFF0000"/>
        <rFont val="Calibri"/>
        <family val="2"/>
        <charset val="204"/>
        <scheme val="minor"/>
      </rPr>
      <t>(P)</t>
    </r>
  </si>
  <si>
    <t>Тариф за час</t>
  </si>
  <si>
    <t xml:space="preserve"> Общий час</t>
  </si>
  <si>
    <r>
      <t xml:space="preserve">Total Cost of The Manpower for The Task
(Rubles)
</t>
    </r>
    <r>
      <rPr>
        <b/>
        <sz val="8"/>
        <color rgb="FFFF0000"/>
        <rFont val="Calibri"/>
        <family val="2"/>
        <charset val="204"/>
        <scheme val="minor"/>
      </rPr>
      <t xml:space="preserve">(a) </t>
    </r>
    <r>
      <rPr>
        <b/>
        <sz val="8"/>
        <rFont val="Calibri"/>
        <family val="2"/>
        <charset val="204"/>
        <scheme val="minor"/>
      </rPr>
      <t xml:space="preserve">/ Общие затраты на рабочую силу при выполеннии задачи </t>
    </r>
    <r>
      <rPr>
        <b/>
        <sz val="8"/>
        <color rgb="FFFF0000"/>
        <rFont val="Calibri"/>
        <family val="2"/>
        <charset val="204"/>
        <scheme val="minor"/>
      </rPr>
      <t>(a)</t>
    </r>
  </si>
  <si>
    <t xml:space="preserve"> Всего человеко-часов на выполнение задачи</t>
  </si>
  <si>
    <t xml:space="preserve"> Общая численность персонала</t>
  </si>
  <si>
    <t xml:space="preserve"> Расчетное время выполнения задачи (ч)</t>
  </si>
  <si>
    <t xml:space="preserve">
План  выполнения работ, основанный на работе в 
1 смену / день (12 часов работы) или 2 смены / день (работа 24-часа)</t>
  </si>
  <si>
    <t>Детализация задачи</t>
  </si>
  <si>
    <t xml:space="preserve"> Оборудование</t>
  </si>
  <si>
    <t>Завод</t>
  </si>
  <si>
    <r>
      <t xml:space="preserve">
Общая стоимость ремонта 
</t>
    </r>
    <r>
      <rPr>
        <b/>
        <sz val="11"/>
        <color rgb="FFFF0000"/>
        <rFont val="Calibri"/>
        <family val="2"/>
        <charset val="204"/>
        <scheme val="minor"/>
      </rPr>
      <t>(T) = (A+P)</t>
    </r>
  </si>
  <si>
    <t>Среднее кол-во человек в смену</t>
  </si>
  <si>
    <t>Сутки 1</t>
  </si>
  <si>
    <t>Сутки 2</t>
  </si>
  <si>
    <t>Сутки 3</t>
  </si>
  <si>
    <t>Сутки 4</t>
  </si>
  <si>
    <t>Сутки 5</t>
  </si>
  <si>
    <t>Сутки 6</t>
  </si>
  <si>
    <t>Сутки 7</t>
  </si>
  <si>
    <t>Сутки 8</t>
  </si>
  <si>
    <t>Сутки 9</t>
  </si>
  <si>
    <t>Сутки 10</t>
  </si>
  <si>
    <t>Сутки 11</t>
  </si>
  <si>
    <t>Сутки 12</t>
  </si>
  <si>
    <t>Сутки 13</t>
  </si>
  <si>
    <t>Сутки 14</t>
  </si>
  <si>
    <t>Сутки 15</t>
  </si>
  <si>
    <t>Сутки 16</t>
  </si>
  <si>
    <t>Сутки 17</t>
  </si>
  <si>
    <t>Сутки 18</t>
  </si>
  <si>
    <t>Сутки 19</t>
  </si>
  <si>
    <t>Сутки 20</t>
  </si>
  <si>
    <t>Сутки 21</t>
  </si>
  <si>
    <t>Сутки 22</t>
  </si>
  <si>
    <t>Сутки 23</t>
  </si>
  <si>
    <t>Сутки 24</t>
  </si>
  <si>
    <t>Сутки 25</t>
  </si>
  <si>
    <t>Сутки 26</t>
  </si>
  <si>
    <t>Сутки 27</t>
  </si>
  <si>
    <t>Сутки 28</t>
  </si>
  <si>
    <t>Сутки 29</t>
  </si>
  <si>
    <t>Сутки 30</t>
  </si>
  <si>
    <t>Маслосистема цапфовых подшипников</t>
  </si>
  <si>
    <t>Корпус мельницы</t>
  </si>
  <si>
    <t>Межкамерная решетка</t>
  </si>
  <si>
    <t>Выходящая решетка</t>
  </si>
  <si>
    <t>ПКН мельницы</t>
  </si>
  <si>
    <t>Редуктор главного привода А-2400</t>
  </si>
  <si>
    <t>Промсоединение</t>
  </si>
  <si>
    <t>Цапфовые подшипники</t>
  </si>
  <si>
    <t>Питатель (ленточный дозатор)</t>
  </si>
  <si>
    <t>Цементопровод</t>
  </si>
  <si>
    <t>Собственный персонал</t>
  </si>
  <si>
    <t>Подрядная организация</t>
  </si>
  <si>
    <t>КПС и шнека пылевозврата</t>
  </si>
  <si>
    <t>Ремонт  стены бункера передней.Замена бронеплит (Б/У гребенчатых) на передней наклонной стенке</t>
  </si>
  <si>
    <t>Промежуточный бункер и трубошнек входного днища</t>
  </si>
  <si>
    <t>Откачка масла и очистка маслобака от твердых осадков.Ревизия запорной арматуры, при необходимости замена кранов.Ревизия пальцев муфты насоса. Заливка масла</t>
  </si>
  <si>
    <t>АО "БЦ"</t>
  </si>
  <si>
    <t>Ц/м №14(3.2*15м) 53D.BM100, Инв.№ВС131087</t>
  </si>
  <si>
    <t xml:space="preserve">Ревизия шаровых кранов </t>
  </si>
  <si>
    <t>Уборка мелющих, погрузка, загрузка барабана мельницы (140 т.)</t>
  </si>
  <si>
    <t>Ремонт электрооборудования</t>
  </si>
  <si>
    <t xml:space="preserve">Ревизия электродвигателя, пусковой и коммутационной аппаратуры, средств защиты и автоматики схем управления, высоковольтной ячейки на подстанции 4А "Новейший помол" </t>
  </si>
  <si>
    <t>Подвоз запчастей (27 т.)</t>
  </si>
  <si>
    <t>Вывоз металлолома (20 т.)</t>
  </si>
  <si>
    <t>Вентилятор аспирации</t>
  </si>
  <si>
    <t>Замена масла ( проверить уровень ), ревизия пальцев муфты привода, ревизия подшипников картера, замена картера с турбиной ( 1 шт.)</t>
  </si>
  <si>
    <t>Очистка турбины и корпуса от налипшего материала ( 0.1м3 ), очистка лопаток жалюзи ( 0.1м3 ), латочный ремонт корпуса вентилятора</t>
  </si>
  <si>
    <t xml:space="preserve">Разгрузочный жолоб </t>
  </si>
  <si>
    <t xml:space="preserve">Изготовление и монтаж  лючков (2 шт.) для очистки сбросных карманов </t>
  </si>
  <si>
    <t>Течка над лентой дозатора</t>
  </si>
  <si>
    <t>Замена передней части течки, изготовление и монтаж шибера  ( шторки) и ограничителей с 2-х сторон</t>
  </si>
  <si>
    <t>Аспирационная шахта</t>
  </si>
  <si>
    <t xml:space="preserve">Замена уплотнения (1 шт.), замена болтов крепления уплотнения и смотровых люков (2 шт.), замена обортовки карманов, замена сита </t>
  </si>
  <si>
    <t>Отчистка шахты (1.5 м3) от налипшего материала, очистка стенок от слежавшейся пыли, замена части аспирационного короба 800х600мм 10 м.п., латочный ремонт короба аспирации</t>
  </si>
  <si>
    <t>Фильтр ФРКИ -630</t>
  </si>
  <si>
    <t>Ревизия мигалок, ревизия запорной арматуры с заменой кранов</t>
  </si>
  <si>
    <t>Замена пневмораспределителей, Очистка бункеров от материала ( 4м3 ), очистка циклонов ( 2 м3 )</t>
  </si>
  <si>
    <t xml:space="preserve">Ремонт каркасов рукавов фильтра, замена рукавов фильтра с уборкой с крыши для последующего вывоза </t>
  </si>
  <si>
    <t>Загрузочный бункер</t>
  </si>
  <si>
    <t>Демонтаж-монтаж решетки (1 шт.), очистка решетки ( 1 м3 слежавшегося мат. ), очистка бункера (основного)-70 м3</t>
  </si>
  <si>
    <t>Восстановления изношенных ячеек решетки, восстановления защитных листов бункера со стороны клинкерного склада</t>
  </si>
  <si>
    <t xml:space="preserve"> Ремонт/замена основного бункера (над ленточным дозатором), изготовление шторки</t>
  </si>
  <si>
    <t>Наплавка перьев трубошнекa. Замена сальниковой набивки</t>
  </si>
  <si>
    <t>Ревизия маслонасосов. Отчистка масляных фильтров (2 шт.) .Ревизия маслоохладителя (1 шт.)</t>
  </si>
  <si>
    <t>Замена  лобовых б/плит</t>
  </si>
  <si>
    <t>Замена (3-13 ряд) конусно-волнистых б/плит</t>
  </si>
  <si>
    <t xml:space="preserve">Замена бронефутеровки. Монтаж расклинки лобовых и рядовых б/плит </t>
  </si>
  <si>
    <t>Ремонт каркаса межкамерной перегородки. Замена глухих секторов.
Замена щелевых секторов.Монтаж расклинки щелевых и глухих секторов.</t>
  </si>
  <si>
    <t>Очистка щелей решетки от металла и  разделка щелей УШМ.Монтаж выпавшей расклинки. Крепление сердцевины.</t>
  </si>
  <si>
    <t>Очистка ПКН. Ревизия ЭСМ (2шт)</t>
  </si>
  <si>
    <t>Сборка загрузочных горловин, установка латок на корпус ПКН при уменьшении толщины стенки, ревизия задвижек Ду-150 (2 шт.)</t>
  </si>
  <si>
    <t>Замена войлочного уплотнений смотровых люков ПКН, ревизия/замена сбросных клапанов, ревизия отсечных клапанов, с изготовлнием и заменой резиновых мембран (2 шт.)</t>
  </si>
  <si>
    <t>Замена рукавов системы пневмораспределения ПКН, замена рукавов системы пневмораспределения ПКН</t>
  </si>
  <si>
    <t>Регулировка подачи масла в подшипники, ревизия маслонасосов</t>
  </si>
  <si>
    <t>Устранение потеков масла на подаче масла в редуктор ( замена запорной арматуры кран Ду-15, ревизия запорной арматуры с заменой кранов на маслостанции</t>
  </si>
  <si>
    <t>Откчка масла и очистка маслобака от твердых осадков, заливка масла, ревизия редуктора ( при необходимости замена подшипников)</t>
  </si>
  <si>
    <t>Ревизия промсоединения (смазка)</t>
  </si>
  <si>
    <t>Ревизия шнеков пылевозврата (3 шт.). Уборка цементной пыли вокруг КПС с уборкой с крыши для последующего вывоза ( 5 м3). Ревизия привода шнеков (2 шт.)Монтаж оборванных лопаток скребковой цепи КПС (восстановление лент) (2шт.). Ревизия натяжных станций (2 шт.)</t>
  </si>
  <si>
    <t>Ревизия редукторов привода КПС (замена) (2 шт.). Смазка подшипников приводных и натяжных звездочек. Замена приводных ремней. Замена уплотнений крышек корпуса КПС. замена уплотнений  смотровых лючков. После ремонта КПС ревизия, очистка мигалок и труб сброса пыли ( 0.9 м3 )</t>
  </si>
  <si>
    <t>Ревизия цапфовых подшипников (2 шт.). Ревизия, наладка системы охлаждения, маслосистемы, замена шлангов подачи и отвода масла и воды.</t>
  </si>
  <si>
    <t>Очистка приводных и натяжных барабанов. Очистка опорных роликов. Ревизия подшипников барабанов и роликов</t>
  </si>
  <si>
    <t>Замена ленты. Очистка рамы дозатора от материала. Замена резиновых лент отбортовки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</si>
</sst>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0"/>
      <name val="Arial Cyr"/>
      <charset val="204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ck">
        <color rgb="FFFF0000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ck">
        <color rgb="FFFF0000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6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0" fillId="8" borderId="24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7" borderId="1" xfId="0" applyFont="1" applyFill="1" applyBorder="1" applyAlignment="1">
      <alignment vertical="center"/>
    </xf>
    <xf numFmtId="2" fontId="10" fillId="7" borderId="1" xfId="0" applyNumberFormat="1" applyFon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8" borderId="45" xfId="0" applyFill="1" applyBorder="1" applyAlignment="1">
      <alignment horizontal="center" vertical="center"/>
    </xf>
    <xf numFmtId="0" fontId="0" fillId="8" borderId="46" xfId="0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8" borderId="0" xfId="0" applyFill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4" fontId="10" fillId="7" borderId="47" xfId="0" applyNumberFormat="1" applyFont="1" applyFill="1" applyBorder="1" applyAlignment="1">
      <alignment vertical="center"/>
    </xf>
    <xf numFmtId="0" fontId="10" fillId="0" borderId="47" xfId="0" applyFont="1" applyBorder="1" applyAlignment="1">
      <alignment vertical="center"/>
    </xf>
    <xf numFmtId="164" fontId="10" fillId="7" borderId="48" xfId="0" applyNumberFormat="1" applyFont="1" applyFill="1" applyBorder="1" applyAlignment="1">
      <alignment horizontal="center" vertical="center"/>
    </xf>
    <xf numFmtId="0" fontId="0" fillId="7" borderId="44" xfId="0" applyFill="1" applyBorder="1" applyAlignment="1">
      <alignment horizontal="center" vertical="center"/>
    </xf>
    <xf numFmtId="0" fontId="13" fillId="9" borderId="40" xfId="0" applyFont="1" applyFill="1" applyBorder="1" applyAlignment="1">
      <alignment vertical="center" wrapText="1"/>
    </xf>
    <xf numFmtId="0" fontId="13" fillId="7" borderId="40" xfId="0" applyFont="1" applyFill="1" applyBorder="1" applyAlignment="1">
      <alignment vertical="center" wrapText="1"/>
    </xf>
    <xf numFmtId="0" fontId="0" fillId="8" borderId="0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9" borderId="26" xfId="0" applyFont="1" applyFill="1" applyBorder="1" applyAlignment="1">
      <alignment wrapText="1"/>
    </xf>
    <xf numFmtId="0" fontId="13" fillId="8" borderId="10" xfId="0" applyFont="1" applyFill="1" applyBorder="1" applyAlignment="1">
      <alignment vertical="center" wrapText="1"/>
    </xf>
    <xf numFmtId="0" fontId="13" fillId="8" borderId="49" xfId="0" applyFont="1" applyFill="1" applyBorder="1" applyAlignment="1">
      <alignment vertical="center" wrapText="1"/>
    </xf>
    <xf numFmtId="0" fontId="13" fillId="8" borderId="34" xfId="0" applyFont="1" applyFill="1" applyBorder="1" applyAlignment="1">
      <alignment vertical="center" wrapText="1"/>
    </xf>
    <xf numFmtId="0" fontId="15" fillId="8" borderId="49" xfId="0" applyFont="1" applyFill="1" applyBorder="1" applyAlignment="1">
      <alignment vertical="center" wrapText="1"/>
    </xf>
    <xf numFmtId="0" fontId="13" fillId="8" borderId="49" xfId="0" applyFont="1" applyFill="1" applyBorder="1" applyAlignment="1">
      <alignment horizontal="left" vertical="center" wrapText="1"/>
    </xf>
    <xf numFmtId="0" fontId="13" fillId="8" borderId="34" xfId="0" applyFont="1" applyFill="1" applyBorder="1" applyAlignment="1">
      <alignment horizontal="left" vertical="center" wrapText="1"/>
    </xf>
    <xf numFmtId="0" fontId="13" fillId="8" borderId="36" xfId="0" applyFont="1" applyFill="1" applyBorder="1" applyAlignment="1">
      <alignment horizontal="left" vertical="center" wrapText="1"/>
    </xf>
    <xf numFmtId="0" fontId="13" fillId="8" borderId="50" xfId="0" applyFont="1" applyFill="1" applyBorder="1" applyAlignment="1">
      <alignment horizontal="left" wrapText="1"/>
    </xf>
    <xf numFmtId="0" fontId="0" fillId="0" borderId="42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8" borderId="24" xfId="0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8" borderId="51" xfId="0" applyFill="1" applyBorder="1" applyAlignment="1">
      <alignment horizontal="center" vertical="center"/>
    </xf>
    <xf numFmtId="0" fontId="0" fillId="8" borderId="52" xfId="0" applyFill="1" applyBorder="1" applyAlignment="1">
      <alignment horizontal="center" vertical="center"/>
    </xf>
    <xf numFmtId="0" fontId="0" fillId="8" borderId="5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3" fillId="0" borderId="38" xfId="0" applyFont="1" applyFill="1" applyBorder="1" applyAlignment="1">
      <alignment vertical="center" wrapText="1"/>
    </xf>
    <xf numFmtId="0" fontId="15" fillId="9" borderId="40" xfId="0" applyFont="1" applyFill="1" applyBorder="1" applyAlignment="1">
      <alignment vertical="center" wrapText="1"/>
    </xf>
    <xf numFmtId="0" fontId="13" fillId="9" borderId="4" xfId="0" applyFont="1" applyFill="1" applyBorder="1" applyAlignment="1">
      <alignment horizontal="center" vertical="center"/>
    </xf>
    <xf numFmtId="0" fontId="0" fillId="9" borderId="25" xfId="0" applyFill="1" applyBorder="1" applyAlignment="1">
      <alignment horizontal="center" vertical="center"/>
    </xf>
    <xf numFmtId="0" fontId="16" fillId="8" borderId="24" xfId="0" applyFont="1" applyFill="1" applyBorder="1" applyAlignment="1">
      <alignment horizontal="center" vertical="center"/>
    </xf>
    <xf numFmtId="0" fontId="0" fillId="9" borderId="24" xfId="0" applyFill="1" applyBorder="1" applyAlignment="1">
      <alignment vertical="center"/>
    </xf>
    <xf numFmtId="0" fontId="0" fillId="7" borderId="24" xfId="0" applyFill="1" applyBorder="1" applyAlignment="1">
      <alignment vertical="center"/>
    </xf>
    <xf numFmtId="0" fontId="0" fillId="9" borderId="0" xfId="0" applyFill="1" applyBorder="1" applyAlignment="1">
      <alignment horizontal="center" vertical="center"/>
    </xf>
    <xf numFmtId="0" fontId="0" fillId="9" borderId="51" xfId="0" applyFill="1" applyBorder="1" applyAlignment="1">
      <alignment horizontal="center" vertical="center"/>
    </xf>
    <xf numFmtId="0" fontId="0" fillId="9" borderId="0" xfId="0" applyFill="1" applyAlignment="1">
      <alignment vertical="center"/>
    </xf>
    <xf numFmtId="0" fontId="10" fillId="0" borderId="54" xfId="0" applyFont="1" applyFill="1" applyBorder="1" applyAlignment="1">
      <alignment horizontal="center" vertical="center" wrapText="1"/>
    </xf>
    <xf numFmtId="0" fontId="10" fillId="0" borderId="55" xfId="0" applyFont="1" applyFill="1" applyBorder="1" applyAlignment="1">
      <alignment horizontal="center" vertical="center" wrapText="1"/>
    </xf>
    <xf numFmtId="0" fontId="10" fillId="0" borderId="55" xfId="0" applyFont="1" applyFill="1" applyBorder="1" applyAlignment="1">
      <alignment horizontal="center" vertical="center"/>
    </xf>
    <xf numFmtId="0" fontId="10" fillId="8" borderId="55" xfId="0" applyFont="1" applyFill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64" fontId="10" fillId="7" borderId="43" xfId="0" applyNumberFormat="1" applyFont="1" applyFill="1" applyBorder="1" applyAlignment="1">
      <alignment horizontal="left" vertical="center"/>
    </xf>
    <xf numFmtId="164" fontId="10" fillId="7" borderId="39" xfId="0" applyNumberFormat="1" applyFont="1" applyFill="1" applyBorder="1" applyAlignment="1">
      <alignment horizontal="left" vertical="center"/>
    </xf>
    <xf numFmtId="164" fontId="10" fillId="7" borderId="42" xfId="0" applyNumberFormat="1" applyFont="1" applyFill="1" applyBorder="1" applyAlignment="1">
      <alignment horizontal="left" vertical="center"/>
    </xf>
    <xf numFmtId="164" fontId="0" fillId="7" borderId="1" xfId="0" applyNumberFormat="1" applyFill="1" applyBorder="1" applyAlignment="1">
      <alignment horizontal="center" vertical="center"/>
    </xf>
    <xf numFmtId="164" fontId="0" fillId="9" borderId="43" xfId="0" applyNumberFormat="1" applyFill="1" applyBorder="1" applyAlignment="1">
      <alignment horizontal="center" vertical="center"/>
    </xf>
    <xf numFmtId="164" fontId="0" fillId="9" borderId="39" xfId="0" applyNumberFormat="1" applyFill="1" applyBorder="1" applyAlignment="1">
      <alignment horizontal="center" vertical="center"/>
    </xf>
    <xf numFmtId="164" fontId="0" fillId="9" borderId="42" xfId="0" applyNumberForma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/>
    </xf>
    <xf numFmtId="0" fontId="10" fillId="7" borderId="43" xfId="0" applyFont="1" applyFill="1" applyBorder="1" applyAlignment="1">
      <alignment horizontal="center" vertical="center"/>
    </xf>
    <xf numFmtId="0" fontId="10" fillId="7" borderId="39" xfId="0" applyFont="1" applyFill="1" applyBorder="1" applyAlignment="1">
      <alignment horizontal="center" vertical="center"/>
    </xf>
    <xf numFmtId="0" fontId="10" fillId="7" borderId="42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textRotation="90" wrapText="1"/>
    </xf>
    <xf numFmtId="0" fontId="11" fillId="0" borderId="38" xfId="0" applyFont="1" applyBorder="1" applyAlignment="1">
      <alignment horizontal="center" vertical="center" textRotation="90" wrapText="1"/>
    </xf>
    <xf numFmtId="0" fontId="11" fillId="0" borderId="31" xfId="0" applyFont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13" fillId="7" borderId="40" xfId="0" applyFont="1" applyFill="1" applyBorder="1" applyAlignment="1">
      <alignment vertical="center" wrapText="1"/>
    </xf>
    <xf numFmtId="0" fontId="13" fillId="7" borderId="41" xfId="0" applyFont="1" applyFill="1" applyBorder="1" applyAlignment="1">
      <alignment vertical="center" wrapText="1"/>
    </xf>
    <xf numFmtId="0" fontId="13" fillId="7" borderId="38" xfId="0" applyFont="1" applyFill="1" applyBorder="1" applyAlignment="1">
      <alignment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13" fillId="7" borderId="40" xfId="0" applyFont="1" applyFill="1" applyBorder="1" applyAlignment="1">
      <alignment horizontal="center" vertical="center"/>
    </xf>
    <xf numFmtId="0" fontId="13" fillId="7" borderId="41" xfId="0" applyFont="1" applyFill="1" applyBorder="1" applyAlignment="1">
      <alignment horizontal="center" vertical="center"/>
    </xf>
    <xf numFmtId="0" fontId="13" fillId="9" borderId="40" xfId="0" applyFont="1" applyFill="1" applyBorder="1" applyAlignment="1">
      <alignment vertical="center" wrapText="1"/>
    </xf>
    <xf numFmtId="0" fontId="13" fillId="9" borderId="38" xfId="0" applyFont="1" applyFill="1" applyBorder="1" applyAlignment="1">
      <alignment vertical="center" wrapText="1"/>
    </xf>
    <xf numFmtId="0" fontId="13" fillId="9" borderId="41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9" borderId="40" xfId="0" applyFont="1" applyFill="1" applyBorder="1" applyAlignment="1">
      <alignment horizontal="center" vertical="center" wrapText="1"/>
    </xf>
    <xf numFmtId="0" fontId="13" fillId="9" borderId="41" xfId="0" applyFont="1" applyFill="1" applyBorder="1" applyAlignment="1">
      <alignment horizontal="center" vertical="center" wrapText="1"/>
    </xf>
    <xf numFmtId="0" fontId="13" fillId="7" borderId="40" xfId="0" applyFont="1" applyFill="1" applyBorder="1" applyAlignment="1">
      <alignment horizontal="center" vertical="center" wrapText="1"/>
    </xf>
    <xf numFmtId="0" fontId="13" fillId="7" borderId="38" xfId="0" applyFont="1" applyFill="1" applyBorder="1" applyAlignment="1">
      <alignment horizontal="center" vertical="center" wrapText="1"/>
    </xf>
    <xf numFmtId="0" fontId="13" fillId="7" borderId="41" xfId="0" applyFont="1" applyFill="1" applyBorder="1" applyAlignment="1">
      <alignment horizontal="center" vertical="center" wrapText="1"/>
    </xf>
    <xf numFmtId="0" fontId="13" fillId="9" borderId="38" xfId="0" applyFont="1" applyFill="1" applyBorder="1" applyAlignment="1">
      <alignment horizontal="center" vertical="center" wrapText="1"/>
    </xf>
    <xf numFmtId="0" fontId="13" fillId="7" borderId="3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C57"/>
  <sheetViews>
    <sheetView tabSelected="1" view="pageBreakPreview" zoomScale="90" zoomScaleNormal="70" zoomScaleSheetLayoutView="90" workbookViewId="0">
      <selection activeCell="AL55" sqref="AL55:AP55"/>
    </sheetView>
  </sheetViews>
  <sheetFormatPr defaultColWidth="8.5703125" defaultRowHeight="15" x14ac:dyDescent="0.25"/>
  <cols>
    <col min="1" max="1" width="11.42578125" style="1" customWidth="1"/>
    <col min="2" max="2" width="11.28515625" style="1" customWidth="1"/>
    <col min="3" max="3" width="22.42578125" style="6" customWidth="1"/>
    <col min="4" max="4" width="65.5703125" style="7" customWidth="1"/>
    <col min="5" max="5" width="12.85546875" style="6" customWidth="1"/>
    <col min="6" max="6" width="14.28515625" style="6" customWidth="1"/>
    <col min="7" max="7" width="12" style="1" customWidth="1"/>
    <col min="8" max="8" width="11.140625" style="1" hidden="1" customWidth="1"/>
    <col min="9" max="9" width="10.28515625" style="1" hidden="1" customWidth="1"/>
    <col min="10" max="10" width="10" style="1" hidden="1" customWidth="1"/>
    <col min="11" max="12" width="8.5703125" style="1" hidden="1" customWidth="1"/>
    <col min="13" max="13" width="10.85546875" style="1" customWidth="1"/>
    <col min="14" max="14" width="10.5703125" style="1" hidden="1" customWidth="1"/>
    <col min="15" max="15" width="9.85546875" style="1" hidden="1" customWidth="1"/>
    <col min="16" max="16" width="10" style="1" hidden="1" customWidth="1"/>
    <col min="17" max="17" width="9.5703125" style="1" hidden="1" customWidth="1"/>
    <col min="18" max="18" width="12.140625" style="1" hidden="1" customWidth="1"/>
    <col min="19" max="19" width="11.140625" style="1" hidden="1" customWidth="1"/>
    <col min="20" max="20" width="10.5703125" style="1" hidden="1" customWidth="1"/>
    <col min="21" max="21" width="11.28515625" style="1" hidden="1" customWidth="1"/>
    <col min="22" max="22" width="9.7109375" style="1" hidden="1" customWidth="1"/>
    <col min="23" max="23" width="11.7109375" style="1" hidden="1" customWidth="1"/>
    <col min="24" max="24" width="13.28515625" style="1" hidden="1" customWidth="1"/>
    <col min="25" max="25" width="15" style="1" hidden="1" customWidth="1"/>
    <col min="26" max="26" width="6.140625" style="1" hidden="1" customWidth="1"/>
    <col min="27" max="27" width="8.5703125" style="1" hidden="1" customWidth="1"/>
    <col min="28" max="28" width="12.5703125" style="1" hidden="1" customWidth="1"/>
    <col min="29" max="29" width="15.28515625" style="1" hidden="1" customWidth="1"/>
    <col min="30" max="30" width="12.7109375" style="1" hidden="1" customWidth="1"/>
    <col min="31" max="31" width="11.5703125" style="1" hidden="1" customWidth="1"/>
    <col min="32" max="32" width="11.28515625" style="1" hidden="1" customWidth="1"/>
    <col min="33" max="33" width="11.7109375" style="1" hidden="1" customWidth="1"/>
    <col min="34" max="34" width="14.28515625" style="1" hidden="1" customWidth="1"/>
    <col min="35" max="35" width="12.140625" style="1" hidden="1" customWidth="1"/>
    <col min="36" max="36" width="15.42578125" style="1" hidden="1" customWidth="1"/>
    <col min="37" max="37" width="28" style="1" customWidth="1"/>
    <col min="38" max="38" width="3.85546875" style="6" customWidth="1"/>
    <col min="39" max="65" width="3.42578125" style="6" bestFit="1" customWidth="1"/>
    <col min="66" max="77" width="3.42578125" style="1" bestFit="1" customWidth="1"/>
    <col min="78" max="78" width="7.5703125" style="26" hidden="1" customWidth="1"/>
    <col min="79" max="86" width="3.42578125" style="1" hidden="1" customWidth="1"/>
    <col min="87" max="87" width="3.140625" style="1" hidden="1" customWidth="1"/>
    <col min="88" max="97" width="3.42578125" style="1" hidden="1" customWidth="1"/>
    <col min="98" max="107" width="3.140625" style="1" bestFit="1" customWidth="1"/>
    <col min="108" max="16384" width="8.5703125" style="1"/>
  </cols>
  <sheetData>
    <row r="1" spans="1:107" ht="15.75" x14ac:dyDescent="0.25">
      <c r="A1" s="2"/>
      <c r="B1" s="2"/>
      <c r="AK1" s="8"/>
    </row>
    <row r="2" spans="1:107" x14ac:dyDescent="0.25">
      <c r="A2" s="2"/>
      <c r="B2" s="2"/>
    </row>
    <row r="3" spans="1:107" ht="15.75" thickBot="1" x14ac:dyDescent="0.3"/>
    <row r="4" spans="1:107" ht="24" customHeight="1" thickBot="1" x14ac:dyDescent="0.3">
      <c r="A4" s="107" t="s">
        <v>36</v>
      </c>
      <c r="B4" s="117" t="s">
        <v>35</v>
      </c>
      <c r="C4" s="118"/>
      <c r="D4" s="107" t="s">
        <v>34</v>
      </c>
      <c r="E4" s="107" t="s">
        <v>33</v>
      </c>
      <c r="F4" s="111" t="s">
        <v>32</v>
      </c>
      <c r="G4" s="139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1"/>
      <c r="Y4" s="134" t="s">
        <v>18</v>
      </c>
      <c r="Z4" s="134"/>
      <c r="AA4" s="134"/>
      <c r="AB4" s="134"/>
      <c r="AC4" s="135"/>
      <c r="AD4" s="151" t="s">
        <v>20</v>
      </c>
      <c r="AE4" s="152"/>
      <c r="AF4" s="152"/>
      <c r="AG4" s="152"/>
      <c r="AH4" s="153"/>
      <c r="AI4" s="144" t="s">
        <v>25</v>
      </c>
      <c r="AJ4" s="144" t="s">
        <v>26</v>
      </c>
      <c r="AK4" s="147" t="s">
        <v>37</v>
      </c>
    </row>
    <row r="5" spans="1:107" ht="21.75" customHeight="1" x14ac:dyDescent="0.25">
      <c r="A5" s="108"/>
      <c r="B5" s="119"/>
      <c r="C5" s="120"/>
      <c r="D5" s="108"/>
      <c r="E5" s="108"/>
      <c r="F5" s="108"/>
      <c r="G5" s="126" t="s">
        <v>31</v>
      </c>
      <c r="H5" s="112" t="s">
        <v>2</v>
      </c>
      <c r="I5" s="100" t="s">
        <v>3</v>
      </c>
      <c r="J5" s="100" t="s">
        <v>9</v>
      </c>
      <c r="K5" s="100" t="s">
        <v>4</v>
      </c>
      <c r="L5" s="130" t="s">
        <v>5</v>
      </c>
      <c r="M5" s="132" t="s">
        <v>30</v>
      </c>
      <c r="N5" s="112" t="s">
        <v>6</v>
      </c>
      <c r="O5" s="100" t="s">
        <v>7</v>
      </c>
      <c r="P5" s="100" t="s">
        <v>8</v>
      </c>
      <c r="Q5" s="100" t="s">
        <v>10</v>
      </c>
      <c r="R5" s="100" t="s">
        <v>11</v>
      </c>
      <c r="S5" s="100" t="s">
        <v>12</v>
      </c>
      <c r="T5" s="100" t="s">
        <v>13</v>
      </c>
      <c r="U5" s="100" t="s">
        <v>14</v>
      </c>
      <c r="V5" s="100" t="s">
        <v>15</v>
      </c>
      <c r="W5" s="100" t="s">
        <v>16</v>
      </c>
      <c r="X5" s="128" t="s">
        <v>29</v>
      </c>
      <c r="Y5" s="136"/>
      <c r="Z5" s="137"/>
      <c r="AA5" s="137"/>
      <c r="AB5" s="137"/>
      <c r="AC5" s="138"/>
      <c r="AD5" s="142" t="s">
        <v>21</v>
      </c>
      <c r="AE5" s="96" t="s">
        <v>22</v>
      </c>
      <c r="AF5" s="96" t="s">
        <v>27</v>
      </c>
      <c r="AG5" s="96" t="s">
        <v>28</v>
      </c>
      <c r="AH5" s="98" t="s">
        <v>24</v>
      </c>
      <c r="AI5" s="145"/>
      <c r="AJ5" s="145"/>
      <c r="AK5" s="148"/>
      <c r="AL5" s="150" t="s">
        <v>39</v>
      </c>
      <c r="AM5" s="83"/>
      <c r="AN5" s="83" t="s">
        <v>40</v>
      </c>
      <c r="AO5" s="83"/>
      <c r="AP5" s="83" t="s">
        <v>41</v>
      </c>
      <c r="AQ5" s="83"/>
      <c r="AR5" s="83" t="s">
        <v>42</v>
      </c>
      <c r="AS5" s="83"/>
      <c r="AT5" s="83" t="s">
        <v>43</v>
      </c>
      <c r="AU5" s="83"/>
      <c r="AV5" s="83" t="s">
        <v>44</v>
      </c>
      <c r="AW5" s="83"/>
      <c r="AX5" s="83" t="s">
        <v>45</v>
      </c>
      <c r="AY5" s="83"/>
      <c r="AZ5" s="83" t="s">
        <v>46</v>
      </c>
      <c r="BA5" s="83"/>
      <c r="BB5" s="83" t="s">
        <v>47</v>
      </c>
      <c r="BC5" s="83"/>
      <c r="BD5" s="83" t="s">
        <v>48</v>
      </c>
      <c r="BE5" s="83"/>
      <c r="BF5" s="83" t="s">
        <v>49</v>
      </c>
      <c r="BG5" s="83"/>
      <c r="BH5" s="83" t="s">
        <v>50</v>
      </c>
      <c r="BI5" s="83"/>
      <c r="BJ5" s="83" t="s">
        <v>51</v>
      </c>
      <c r="BK5" s="83"/>
      <c r="BL5" s="83" t="s">
        <v>52</v>
      </c>
      <c r="BM5" s="83"/>
      <c r="BN5" s="83" t="s">
        <v>53</v>
      </c>
      <c r="BO5" s="83"/>
      <c r="BP5" s="83" t="s">
        <v>54</v>
      </c>
      <c r="BQ5" s="83"/>
      <c r="BR5" s="83" t="s">
        <v>55</v>
      </c>
      <c r="BS5" s="83"/>
      <c r="BT5" s="83" t="s">
        <v>56</v>
      </c>
      <c r="BU5" s="83"/>
      <c r="BV5" s="83" t="s">
        <v>57</v>
      </c>
      <c r="BW5" s="83"/>
      <c r="BX5" s="83" t="s">
        <v>58</v>
      </c>
      <c r="BY5" s="83"/>
      <c r="BZ5" s="83" t="s">
        <v>59</v>
      </c>
      <c r="CA5" s="83"/>
      <c r="CB5" s="83" t="s">
        <v>60</v>
      </c>
      <c r="CC5" s="83"/>
      <c r="CD5" s="83" t="s">
        <v>61</v>
      </c>
      <c r="CE5" s="83"/>
      <c r="CF5" s="83" t="s">
        <v>62</v>
      </c>
      <c r="CG5" s="83"/>
      <c r="CH5" s="83" t="s">
        <v>63</v>
      </c>
      <c r="CI5" s="83"/>
      <c r="CJ5" s="154" t="s">
        <v>64</v>
      </c>
      <c r="CK5" s="154"/>
      <c r="CL5" s="154" t="s">
        <v>65</v>
      </c>
      <c r="CM5" s="154"/>
      <c r="CN5" s="154" t="s">
        <v>66</v>
      </c>
      <c r="CO5" s="154"/>
      <c r="CP5" s="154" t="s">
        <v>67</v>
      </c>
      <c r="CQ5" s="154"/>
      <c r="CR5" s="154" t="s">
        <v>68</v>
      </c>
      <c r="CS5" s="154"/>
      <c r="CT5" s="83" t="s">
        <v>59</v>
      </c>
      <c r="CU5" s="83"/>
      <c r="CV5" s="83" t="s">
        <v>60</v>
      </c>
      <c r="CW5" s="83"/>
      <c r="CX5" s="83" t="s">
        <v>61</v>
      </c>
      <c r="CY5" s="83"/>
      <c r="CZ5" s="83" t="s">
        <v>62</v>
      </c>
      <c r="DA5" s="83"/>
      <c r="DB5" s="83" t="s">
        <v>63</v>
      </c>
      <c r="DC5" s="83"/>
    </row>
    <row r="6" spans="1:107" ht="108.75" customHeight="1" thickBot="1" x14ac:dyDescent="0.3">
      <c r="A6" s="109"/>
      <c r="B6" s="119"/>
      <c r="C6" s="120"/>
      <c r="D6" s="109"/>
      <c r="E6" s="110"/>
      <c r="F6" s="110"/>
      <c r="G6" s="127"/>
      <c r="H6" s="113"/>
      <c r="I6" s="101"/>
      <c r="J6" s="101"/>
      <c r="K6" s="101"/>
      <c r="L6" s="131"/>
      <c r="M6" s="133"/>
      <c r="N6" s="113"/>
      <c r="O6" s="101"/>
      <c r="P6" s="101"/>
      <c r="Q6" s="101"/>
      <c r="R6" s="101"/>
      <c r="S6" s="101"/>
      <c r="T6" s="101"/>
      <c r="U6" s="101"/>
      <c r="V6" s="101"/>
      <c r="W6" s="101"/>
      <c r="X6" s="129"/>
      <c r="Y6" s="3" t="s">
        <v>19</v>
      </c>
      <c r="Z6" s="4" t="s">
        <v>0</v>
      </c>
      <c r="AA6" s="4" t="s">
        <v>1</v>
      </c>
      <c r="AB6" s="4" t="s">
        <v>17</v>
      </c>
      <c r="AC6" s="5" t="s">
        <v>23</v>
      </c>
      <c r="AD6" s="143"/>
      <c r="AE6" s="97"/>
      <c r="AF6" s="97"/>
      <c r="AG6" s="97"/>
      <c r="AH6" s="99"/>
      <c r="AI6" s="146"/>
      <c r="AJ6" s="146"/>
      <c r="AK6" s="149"/>
      <c r="AL6" s="51">
        <v>1</v>
      </c>
      <c r="AM6" s="18">
        <v>2</v>
      </c>
      <c r="AN6" s="18">
        <v>3</v>
      </c>
      <c r="AO6" s="18">
        <v>4</v>
      </c>
      <c r="AP6" s="18">
        <v>5</v>
      </c>
      <c r="AQ6" s="18">
        <v>6</v>
      </c>
      <c r="AR6" s="18">
        <v>7</v>
      </c>
      <c r="AS6" s="18">
        <v>8</v>
      </c>
      <c r="AT6" s="18">
        <v>9</v>
      </c>
      <c r="AU6" s="18">
        <v>10</v>
      </c>
      <c r="AV6" s="18">
        <v>11</v>
      </c>
      <c r="AW6" s="18">
        <v>12</v>
      </c>
      <c r="AX6" s="18">
        <v>13</v>
      </c>
      <c r="AY6" s="18">
        <v>14</v>
      </c>
      <c r="AZ6" s="18">
        <v>15</v>
      </c>
      <c r="BA6" s="18">
        <v>16</v>
      </c>
      <c r="BB6" s="18">
        <v>17</v>
      </c>
      <c r="BC6" s="18">
        <v>18</v>
      </c>
      <c r="BD6" s="18">
        <v>19</v>
      </c>
      <c r="BE6" s="18">
        <v>20</v>
      </c>
      <c r="BF6" s="18">
        <v>21</v>
      </c>
      <c r="BG6" s="18">
        <v>22</v>
      </c>
      <c r="BH6" s="18">
        <v>23</v>
      </c>
      <c r="BI6" s="18">
        <v>24</v>
      </c>
      <c r="BJ6" s="18">
        <v>25</v>
      </c>
      <c r="BK6" s="18">
        <v>26</v>
      </c>
      <c r="BL6" s="18">
        <v>27</v>
      </c>
      <c r="BM6" s="18">
        <v>28</v>
      </c>
      <c r="BN6" s="18">
        <v>29</v>
      </c>
      <c r="BO6" s="18">
        <v>30</v>
      </c>
      <c r="BP6" s="18">
        <v>31</v>
      </c>
      <c r="BQ6" s="18">
        <v>32</v>
      </c>
      <c r="BR6" s="18">
        <v>33</v>
      </c>
      <c r="BS6" s="18">
        <v>34</v>
      </c>
      <c r="BT6" s="18">
        <v>35</v>
      </c>
      <c r="BU6" s="18">
        <v>36</v>
      </c>
      <c r="BV6" s="18">
        <v>37</v>
      </c>
      <c r="BW6" s="18">
        <v>38</v>
      </c>
      <c r="BX6" s="18">
        <v>39</v>
      </c>
      <c r="BY6" s="18">
        <v>40</v>
      </c>
      <c r="BZ6" s="27">
        <v>41</v>
      </c>
      <c r="CA6" s="18">
        <v>42</v>
      </c>
      <c r="CB6" s="18">
        <v>43</v>
      </c>
      <c r="CC6" s="18">
        <v>44</v>
      </c>
      <c r="CD6" s="18">
        <v>45</v>
      </c>
      <c r="CE6" s="18">
        <v>46</v>
      </c>
      <c r="CF6" s="18">
        <v>47</v>
      </c>
      <c r="CG6" s="18">
        <v>48</v>
      </c>
      <c r="CH6" s="18">
        <v>49</v>
      </c>
      <c r="CI6" s="18">
        <v>50</v>
      </c>
      <c r="CJ6" s="18">
        <v>51</v>
      </c>
      <c r="CK6" s="18">
        <v>52</v>
      </c>
      <c r="CL6" s="18">
        <v>53</v>
      </c>
      <c r="CM6" s="18">
        <v>54</v>
      </c>
      <c r="CN6" s="18">
        <v>55</v>
      </c>
      <c r="CO6" s="18">
        <v>56</v>
      </c>
      <c r="CP6" s="18">
        <v>57</v>
      </c>
      <c r="CQ6" s="18">
        <v>58</v>
      </c>
      <c r="CR6" s="18">
        <v>59</v>
      </c>
      <c r="CS6" s="18">
        <v>60</v>
      </c>
      <c r="CT6" s="18">
        <v>41</v>
      </c>
      <c r="CU6" s="18">
        <v>42</v>
      </c>
      <c r="CV6" s="18">
        <v>43</v>
      </c>
      <c r="CW6" s="18">
        <v>44</v>
      </c>
      <c r="CX6" s="18">
        <v>45</v>
      </c>
      <c r="CY6" s="18">
        <v>46</v>
      </c>
      <c r="CZ6" s="18">
        <v>47</v>
      </c>
      <c r="DA6" s="18">
        <v>48</v>
      </c>
      <c r="DB6" s="18">
        <v>49</v>
      </c>
      <c r="DC6" s="18">
        <v>50</v>
      </c>
    </row>
    <row r="7" spans="1:107" ht="30" x14ac:dyDescent="0.25">
      <c r="A7" s="102" t="s">
        <v>85</v>
      </c>
      <c r="B7" s="104" t="s">
        <v>86</v>
      </c>
      <c r="C7" s="161" t="s">
        <v>83</v>
      </c>
      <c r="D7" s="43" t="s">
        <v>82</v>
      </c>
      <c r="E7" s="69">
        <f>COUNT(AL7:DC7)</f>
        <v>2</v>
      </c>
      <c r="F7" s="70">
        <f t="shared" ref="F7:F34" si="0">E7*11</f>
        <v>22</v>
      </c>
      <c r="G7" s="71">
        <f>ROUND(AVERAGE(AL7:DC7),0)</f>
        <v>3</v>
      </c>
      <c r="H7" s="70"/>
      <c r="I7" s="70"/>
      <c r="J7" s="70"/>
      <c r="K7" s="70"/>
      <c r="L7" s="70"/>
      <c r="M7" s="72">
        <f>F7*G7</f>
        <v>66</v>
      </c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4"/>
      <c r="AL7" s="23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32">
        <v>3</v>
      </c>
      <c r="BO7" s="19"/>
      <c r="BP7" s="32">
        <v>3</v>
      </c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9"/>
      <c r="CI7" s="9"/>
      <c r="CJ7" s="23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</row>
    <row r="8" spans="1:107" ht="15.75" x14ac:dyDescent="0.25">
      <c r="A8" s="103"/>
      <c r="B8" s="105"/>
      <c r="C8" s="158"/>
      <c r="D8" s="44" t="s">
        <v>111</v>
      </c>
      <c r="E8" s="75">
        <f t="shared" ref="E8:E47" si="1">COUNT(AL8:DC8)</f>
        <v>2</v>
      </c>
      <c r="F8" s="36">
        <f>E8*11</f>
        <v>22</v>
      </c>
      <c r="G8" s="37">
        <f t="shared" ref="G8:G47" si="2">ROUND(AVERAGE(AL8:DC8),0)</f>
        <v>3</v>
      </c>
      <c r="H8" s="36"/>
      <c r="I8" s="36"/>
      <c r="J8" s="36"/>
      <c r="K8" s="36"/>
      <c r="L8" s="36"/>
      <c r="M8" s="39">
        <f>F8*G8</f>
        <v>66</v>
      </c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76"/>
      <c r="AL8" s="10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1"/>
      <c r="BC8" s="9"/>
      <c r="BD8" s="9"/>
      <c r="BE8" s="9"/>
      <c r="BF8" s="9"/>
      <c r="BG8" s="9"/>
      <c r="BH8" s="16">
        <v>3</v>
      </c>
      <c r="BI8" s="9"/>
      <c r="BJ8" s="16">
        <v>3</v>
      </c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24"/>
      <c r="CJ8" s="10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</row>
    <row r="9" spans="1:107" ht="45" x14ac:dyDescent="0.25">
      <c r="A9" s="103"/>
      <c r="B9" s="105"/>
      <c r="C9" s="114" t="s">
        <v>69</v>
      </c>
      <c r="D9" s="44" t="s">
        <v>84</v>
      </c>
      <c r="E9" s="75">
        <f t="shared" si="1"/>
        <v>3</v>
      </c>
      <c r="F9" s="36">
        <f t="shared" si="0"/>
        <v>33</v>
      </c>
      <c r="G9" s="37">
        <f t="shared" si="2"/>
        <v>3</v>
      </c>
      <c r="H9" s="36"/>
      <c r="I9" s="36"/>
      <c r="J9" s="36"/>
      <c r="K9" s="36"/>
      <c r="L9" s="36"/>
      <c r="M9" s="39">
        <f t="shared" ref="M9:M34" si="3">F9*G9</f>
        <v>99</v>
      </c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76"/>
      <c r="AL9" s="10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16">
        <v>3</v>
      </c>
      <c r="BD9" s="16">
        <v>3</v>
      </c>
      <c r="BF9" s="16">
        <v>3</v>
      </c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24"/>
      <c r="CJ9" s="10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</row>
    <row r="10" spans="1:107" ht="31.5" customHeight="1" x14ac:dyDescent="0.25">
      <c r="A10" s="103"/>
      <c r="B10" s="105"/>
      <c r="C10" s="115"/>
      <c r="D10" s="44" t="s">
        <v>112</v>
      </c>
      <c r="E10" s="75">
        <f t="shared" si="1"/>
        <v>2</v>
      </c>
      <c r="F10" s="36">
        <f t="shared" si="0"/>
        <v>22</v>
      </c>
      <c r="G10" s="37">
        <f t="shared" si="2"/>
        <v>3</v>
      </c>
      <c r="H10" s="36"/>
      <c r="I10" s="36"/>
      <c r="J10" s="36"/>
      <c r="K10" s="36"/>
      <c r="L10" s="36"/>
      <c r="M10" s="39">
        <f t="shared" si="3"/>
        <v>66</v>
      </c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76"/>
      <c r="AL10" s="10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1"/>
      <c r="AY10" s="16">
        <v>3</v>
      </c>
      <c r="BA10" s="16">
        <v>3</v>
      </c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24"/>
      <c r="CJ10" s="10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</row>
    <row r="11" spans="1:107" ht="15.75" x14ac:dyDescent="0.25">
      <c r="A11" s="103"/>
      <c r="B11" s="105"/>
      <c r="C11" s="114" t="s">
        <v>70</v>
      </c>
      <c r="D11" s="44" t="s">
        <v>113</v>
      </c>
      <c r="E11" s="75">
        <f t="shared" si="1"/>
        <v>12</v>
      </c>
      <c r="F11" s="36">
        <f t="shared" si="0"/>
        <v>132</v>
      </c>
      <c r="G11" s="37">
        <f t="shared" si="2"/>
        <v>6</v>
      </c>
      <c r="H11" s="36"/>
      <c r="I11" s="36"/>
      <c r="J11" s="36"/>
      <c r="K11" s="36"/>
      <c r="L11" s="36"/>
      <c r="M11" s="39">
        <f t="shared" si="3"/>
        <v>792</v>
      </c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76"/>
      <c r="AL11" s="17">
        <v>6</v>
      </c>
      <c r="AM11" s="16">
        <v>6</v>
      </c>
      <c r="AN11" s="16">
        <v>6</v>
      </c>
      <c r="AO11" s="16">
        <v>6</v>
      </c>
      <c r="AP11" s="16">
        <v>6</v>
      </c>
      <c r="AQ11" s="16">
        <v>6</v>
      </c>
      <c r="AR11" s="16">
        <v>6</v>
      </c>
      <c r="AS11" s="16">
        <v>6</v>
      </c>
      <c r="AT11" s="16">
        <v>6</v>
      </c>
      <c r="AU11" s="16">
        <v>6</v>
      </c>
      <c r="AV11" s="16">
        <v>6</v>
      </c>
      <c r="AW11" s="16">
        <v>6</v>
      </c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24"/>
      <c r="CJ11" s="10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</row>
    <row r="12" spans="1:107" ht="15.75" x14ac:dyDescent="0.25">
      <c r="A12" s="103"/>
      <c r="B12" s="105"/>
      <c r="C12" s="116"/>
      <c r="D12" s="44" t="s">
        <v>114</v>
      </c>
      <c r="E12" s="75">
        <f t="shared" si="1"/>
        <v>5</v>
      </c>
      <c r="F12" s="36">
        <f t="shared" si="0"/>
        <v>55</v>
      </c>
      <c r="G12" s="37">
        <f t="shared" si="2"/>
        <v>6</v>
      </c>
      <c r="H12" s="36"/>
      <c r="I12" s="36"/>
      <c r="J12" s="36"/>
      <c r="K12" s="36"/>
      <c r="L12" s="36"/>
      <c r="M12" s="39">
        <f t="shared" si="3"/>
        <v>330</v>
      </c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76"/>
      <c r="AL12" s="10"/>
      <c r="AM12" s="9"/>
      <c r="AN12" s="9"/>
      <c r="AO12" s="9"/>
      <c r="AP12" s="9"/>
      <c r="AQ12" s="9"/>
      <c r="AR12" s="9"/>
      <c r="AS12" s="9"/>
      <c r="AT12" s="9"/>
      <c r="AU12" s="9"/>
      <c r="AX12" s="16">
        <v>6</v>
      </c>
      <c r="AY12" s="16">
        <v>6</v>
      </c>
      <c r="AZ12" s="16">
        <v>6</v>
      </c>
      <c r="BA12" s="16">
        <v>6</v>
      </c>
      <c r="BB12" s="16">
        <v>6</v>
      </c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10"/>
      <c r="CG12" s="10"/>
      <c r="CH12" s="9"/>
      <c r="CI12" s="24"/>
      <c r="CJ12" s="10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</row>
    <row r="13" spans="1:107" ht="30" x14ac:dyDescent="0.25">
      <c r="A13" s="103"/>
      <c r="B13" s="105"/>
      <c r="C13" s="116"/>
      <c r="D13" s="44" t="s">
        <v>115</v>
      </c>
      <c r="E13" s="75">
        <f t="shared" si="1"/>
        <v>5</v>
      </c>
      <c r="F13" s="36">
        <f t="shared" si="0"/>
        <v>55</v>
      </c>
      <c r="G13" s="37">
        <f t="shared" si="2"/>
        <v>6</v>
      </c>
      <c r="H13" s="36"/>
      <c r="I13" s="36"/>
      <c r="J13" s="36"/>
      <c r="K13" s="36"/>
      <c r="L13" s="36"/>
      <c r="M13" s="39">
        <f t="shared" si="3"/>
        <v>330</v>
      </c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76"/>
      <c r="AL13" s="10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16">
        <v>6</v>
      </c>
      <c r="BD13" s="16">
        <v>6</v>
      </c>
      <c r="BE13" s="16">
        <v>6</v>
      </c>
      <c r="BF13" s="16">
        <v>6</v>
      </c>
      <c r="BG13" s="16">
        <v>6</v>
      </c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10"/>
      <c r="CA13" s="10"/>
      <c r="CB13" s="9"/>
      <c r="CC13" s="9"/>
      <c r="CD13" s="9"/>
      <c r="CE13" s="9"/>
      <c r="CF13" s="9"/>
      <c r="CG13" s="9"/>
      <c r="CH13" s="9"/>
      <c r="CI13" s="24"/>
      <c r="CJ13" s="10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</row>
    <row r="14" spans="1:107" ht="15.75" hidden="1" x14ac:dyDescent="0.25">
      <c r="A14" s="103"/>
      <c r="B14" s="105"/>
      <c r="C14" s="116"/>
      <c r="D14" s="45"/>
      <c r="E14" s="75">
        <f t="shared" si="1"/>
        <v>2</v>
      </c>
      <c r="F14" s="36"/>
      <c r="G14" s="37">
        <f t="shared" si="2"/>
        <v>5</v>
      </c>
      <c r="H14" s="36"/>
      <c r="I14" s="36"/>
      <c r="J14" s="36"/>
      <c r="K14" s="36"/>
      <c r="L14" s="36"/>
      <c r="M14" s="39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76"/>
      <c r="AL14" s="10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16">
        <v>5</v>
      </c>
      <c r="BK14" s="16">
        <v>5</v>
      </c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10"/>
      <c r="CD14" s="9"/>
      <c r="CE14" s="9"/>
      <c r="CF14" s="9"/>
      <c r="CG14" s="9"/>
      <c r="CH14" s="9"/>
      <c r="CI14" s="24"/>
      <c r="CJ14" s="10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</row>
    <row r="15" spans="1:107" ht="15.75" hidden="1" x14ac:dyDescent="0.25">
      <c r="A15" s="103"/>
      <c r="B15" s="105"/>
      <c r="C15" s="59"/>
      <c r="D15" s="44"/>
      <c r="E15" s="75">
        <f t="shared" si="1"/>
        <v>0</v>
      </c>
      <c r="F15" s="36"/>
      <c r="G15" s="37" t="e">
        <f t="shared" si="2"/>
        <v>#DIV/0!</v>
      </c>
      <c r="H15" s="36"/>
      <c r="I15" s="36"/>
      <c r="J15" s="36"/>
      <c r="K15" s="36"/>
      <c r="L15" s="36"/>
      <c r="M15" s="39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76"/>
      <c r="AL15" s="10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16"/>
      <c r="BK15" s="16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10"/>
      <c r="CD15" s="9"/>
      <c r="CE15" s="9"/>
      <c r="CF15" s="9"/>
      <c r="CG15" s="9"/>
      <c r="CH15" s="9"/>
      <c r="CI15" s="24"/>
      <c r="CJ15" s="10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</row>
    <row r="16" spans="1:107" ht="45" x14ac:dyDescent="0.25">
      <c r="A16" s="103"/>
      <c r="B16" s="105"/>
      <c r="C16" s="34" t="s">
        <v>71</v>
      </c>
      <c r="D16" s="44" t="s">
        <v>116</v>
      </c>
      <c r="E16" s="75">
        <f t="shared" si="1"/>
        <v>5</v>
      </c>
      <c r="F16" s="36">
        <f t="shared" si="0"/>
        <v>55</v>
      </c>
      <c r="G16" s="37">
        <f t="shared" si="2"/>
        <v>6</v>
      </c>
      <c r="H16" s="36"/>
      <c r="I16" s="36"/>
      <c r="J16" s="36"/>
      <c r="K16" s="36"/>
      <c r="L16" s="36"/>
      <c r="M16" s="39">
        <f t="shared" si="3"/>
        <v>330</v>
      </c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76"/>
      <c r="AL16" s="10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16">
        <v>6</v>
      </c>
      <c r="BI16" s="9"/>
      <c r="BJ16" s="16">
        <v>6</v>
      </c>
      <c r="BK16" s="9"/>
      <c r="BL16" s="16">
        <v>6</v>
      </c>
      <c r="BM16" s="9"/>
      <c r="BN16" s="16">
        <v>6</v>
      </c>
      <c r="BO16" s="9"/>
      <c r="BP16" s="16">
        <v>6</v>
      </c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24"/>
      <c r="CJ16" s="10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</row>
    <row r="17" spans="1:107" ht="30" x14ac:dyDescent="0.25">
      <c r="A17" s="103"/>
      <c r="B17" s="105"/>
      <c r="C17" s="34" t="s">
        <v>72</v>
      </c>
      <c r="D17" s="44" t="s">
        <v>117</v>
      </c>
      <c r="E17" s="75">
        <f t="shared" si="1"/>
        <v>2</v>
      </c>
      <c r="F17" s="36">
        <f t="shared" si="0"/>
        <v>22</v>
      </c>
      <c r="G17" s="37">
        <f t="shared" si="2"/>
        <v>3</v>
      </c>
      <c r="H17" s="36"/>
      <c r="I17" s="36"/>
      <c r="J17" s="36"/>
      <c r="K17" s="36"/>
      <c r="L17" s="36"/>
      <c r="M17" s="39">
        <f t="shared" si="3"/>
        <v>66</v>
      </c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76"/>
      <c r="AL17" s="10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16">
        <v>3</v>
      </c>
      <c r="BS17" s="9"/>
      <c r="BT17" s="16">
        <v>3</v>
      </c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24"/>
      <c r="CJ17" s="10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</row>
    <row r="18" spans="1:107" ht="23.25" customHeight="1" x14ac:dyDescent="0.25">
      <c r="A18" s="103"/>
      <c r="B18" s="105"/>
      <c r="C18" s="34" t="s">
        <v>96</v>
      </c>
      <c r="D18" s="44" t="s">
        <v>97</v>
      </c>
      <c r="E18" s="75">
        <f t="shared" si="1"/>
        <v>1</v>
      </c>
      <c r="F18" s="36">
        <f t="shared" si="0"/>
        <v>11</v>
      </c>
      <c r="G18" s="37">
        <f t="shared" si="2"/>
        <v>4</v>
      </c>
      <c r="H18" s="36"/>
      <c r="I18" s="36"/>
      <c r="J18" s="36"/>
      <c r="K18" s="36"/>
      <c r="L18" s="36"/>
      <c r="M18" s="39">
        <f t="shared" si="3"/>
        <v>44</v>
      </c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76"/>
      <c r="AL18" s="10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V18" s="16">
        <v>4</v>
      </c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24"/>
      <c r="CJ18" s="10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</row>
    <row r="19" spans="1:107" ht="15.75" x14ac:dyDescent="0.25">
      <c r="A19" s="103"/>
      <c r="B19" s="105"/>
      <c r="C19" s="123" t="s">
        <v>73</v>
      </c>
      <c r="D19" s="46" t="s">
        <v>118</v>
      </c>
      <c r="E19" s="75">
        <f t="shared" si="1"/>
        <v>2</v>
      </c>
      <c r="F19" s="36">
        <f t="shared" si="0"/>
        <v>22</v>
      </c>
      <c r="G19" s="37">
        <f t="shared" si="2"/>
        <v>4</v>
      </c>
      <c r="H19" s="36"/>
      <c r="I19" s="36"/>
      <c r="J19" s="36"/>
      <c r="K19" s="36"/>
      <c r="L19" s="36"/>
      <c r="M19" s="39">
        <f t="shared" si="3"/>
        <v>88</v>
      </c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76"/>
      <c r="AL19" s="62">
        <v>4</v>
      </c>
      <c r="AM19" s="1"/>
      <c r="AN19" s="20">
        <v>4</v>
      </c>
      <c r="AO19" s="9"/>
      <c r="AP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63"/>
      <c r="BG19" s="26"/>
      <c r="BH19" s="63"/>
      <c r="BI19" s="9"/>
      <c r="BJ19" s="9"/>
      <c r="BK19" s="28"/>
      <c r="BL19" s="28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24"/>
      <c r="CJ19" s="10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</row>
    <row r="20" spans="1:107" ht="30" x14ac:dyDescent="0.25">
      <c r="A20" s="103"/>
      <c r="B20" s="105"/>
      <c r="C20" s="124"/>
      <c r="D20" s="46" t="s">
        <v>119</v>
      </c>
      <c r="E20" s="75">
        <f t="shared" si="1"/>
        <v>3</v>
      </c>
      <c r="F20" s="36">
        <f t="shared" si="0"/>
        <v>33</v>
      </c>
      <c r="G20" s="37">
        <f t="shared" si="2"/>
        <v>4</v>
      </c>
      <c r="H20" s="36"/>
      <c r="I20" s="36"/>
      <c r="J20" s="36"/>
      <c r="K20" s="36"/>
      <c r="L20" s="36"/>
      <c r="M20" s="39">
        <f t="shared" si="3"/>
        <v>132</v>
      </c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76"/>
      <c r="AL20" s="10"/>
      <c r="AM20" s="9"/>
      <c r="AN20" s="20">
        <v>4</v>
      </c>
      <c r="AO20" s="9"/>
      <c r="AP20" s="20">
        <v>4</v>
      </c>
      <c r="AR20" s="20">
        <v>4</v>
      </c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63"/>
      <c r="BI20" s="9"/>
      <c r="BJ20" s="63"/>
      <c r="BK20" s="28"/>
      <c r="BL20" s="63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24"/>
      <c r="CJ20" s="10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</row>
    <row r="21" spans="1:107" ht="45" x14ac:dyDescent="0.25">
      <c r="A21" s="103"/>
      <c r="B21" s="105"/>
      <c r="C21" s="124"/>
      <c r="D21" s="46" t="s">
        <v>120</v>
      </c>
      <c r="E21" s="75">
        <f t="shared" si="1"/>
        <v>2</v>
      </c>
      <c r="F21" s="36">
        <f t="shared" si="0"/>
        <v>22</v>
      </c>
      <c r="G21" s="37">
        <f t="shared" si="2"/>
        <v>4</v>
      </c>
      <c r="H21" s="36"/>
      <c r="I21" s="36"/>
      <c r="J21" s="36"/>
      <c r="K21" s="36"/>
      <c r="L21" s="36"/>
      <c r="M21" s="39">
        <f t="shared" si="3"/>
        <v>88</v>
      </c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76"/>
      <c r="AL21" s="10"/>
      <c r="AM21" s="9"/>
      <c r="AN21" s="9"/>
      <c r="AO21" s="9"/>
      <c r="AP21" s="9"/>
      <c r="AQ21" s="9"/>
      <c r="AR21" s="9"/>
      <c r="AS21" s="9"/>
      <c r="AT21" s="9"/>
      <c r="AU21" s="9"/>
      <c r="AV21" s="20">
        <v>4</v>
      </c>
      <c r="AW21" s="9"/>
      <c r="AX21" s="20">
        <v>4</v>
      </c>
      <c r="AY21" s="1"/>
      <c r="AZ21" s="9"/>
      <c r="BA21" s="1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63"/>
      <c r="BS21" s="26"/>
      <c r="BT21" s="63"/>
      <c r="BU21" s="26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24"/>
      <c r="CJ21" s="10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</row>
    <row r="22" spans="1:107" ht="30" x14ac:dyDescent="0.25">
      <c r="A22" s="103"/>
      <c r="B22" s="105"/>
      <c r="C22" s="125"/>
      <c r="D22" s="46" t="s">
        <v>121</v>
      </c>
      <c r="E22" s="75">
        <f t="shared" si="1"/>
        <v>2</v>
      </c>
      <c r="F22" s="36">
        <f t="shared" si="0"/>
        <v>22</v>
      </c>
      <c r="G22" s="37">
        <f t="shared" si="2"/>
        <v>4</v>
      </c>
      <c r="H22" s="36"/>
      <c r="I22" s="36"/>
      <c r="J22" s="36"/>
      <c r="K22" s="36"/>
      <c r="L22" s="36"/>
      <c r="M22" s="39">
        <f t="shared" si="3"/>
        <v>88</v>
      </c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76"/>
      <c r="AL22" s="10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20">
        <v>4</v>
      </c>
      <c r="BA22" s="1"/>
      <c r="BB22" s="20">
        <v>4</v>
      </c>
      <c r="BC22" s="1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63"/>
      <c r="BW22" s="26"/>
      <c r="BX22" s="63"/>
      <c r="BZ22" s="9"/>
      <c r="CA22" s="9"/>
      <c r="CB22" s="9"/>
      <c r="CC22" s="9"/>
      <c r="CD22" s="9"/>
      <c r="CE22" s="9"/>
      <c r="CF22" s="9"/>
      <c r="CG22" s="9"/>
      <c r="CH22" s="9"/>
      <c r="CI22" s="24"/>
      <c r="CJ22" s="10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53"/>
      <c r="CV22" s="9"/>
      <c r="CW22" s="53"/>
      <c r="CX22" s="9"/>
      <c r="CY22" s="53"/>
      <c r="CZ22" s="9"/>
      <c r="DA22" s="53"/>
      <c r="DB22" s="9"/>
      <c r="DC22" s="53"/>
    </row>
    <row r="23" spans="1:107" ht="15.75" x14ac:dyDescent="0.25">
      <c r="A23" s="103"/>
      <c r="B23" s="105"/>
      <c r="C23" s="123" t="s">
        <v>74</v>
      </c>
      <c r="D23" s="46" t="s">
        <v>122</v>
      </c>
      <c r="E23" s="75">
        <f t="shared" si="1"/>
        <v>1</v>
      </c>
      <c r="F23" s="36">
        <f t="shared" si="0"/>
        <v>11</v>
      </c>
      <c r="G23" s="37">
        <f t="shared" si="2"/>
        <v>4</v>
      </c>
      <c r="H23" s="36"/>
      <c r="I23" s="36"/>
      <c r="J23" s="36"/>
      <c r="K23" s="36"/>
      <c r="L23" s="36"/>
      <c r="M23" s="39">
        <f t="shared" si="3"/>
        <v>44</v>
      </c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76"/>
      <c r="AL23" s="10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1"/>
      <c r="AZ23" s="9"/>
      <c r="BA23" s="1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20">
        <v>4</v>
      </c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24"/>
      <c r="CD23" s="10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53"/>
      <c r="CZ23" s="9"/>
      <c r="DA23" s="53"/>
      <c r="DB23" s="9"/>
      <c r="DC23" s="53"/>
    </row>
    <row r="24" spans="1:107" ht="45" x14ac:dyDescent="0.25">
      <c r="A24" s="103"/>
      <c r="B24" s="105"/>
      <c r="C24" s="124"/>
      <c r="D24" s="44" t="s">
        <v>123</v>
      </c>
      <c r="E24" s="75">
        <f t="shared" si="1"/>
        <v>8</v>
      </c>
      <c r="F24" s="36">
        <f t="shared" ref="F24" si="4">E24*11</f>
        <v>88</v>
      </c>
      <c r="G24" s="37">
        <f t="shared" si="2"/>
        <v>4</v>
      </c>
      <c r="H24" s="36"/>
      <c r="I24" s="36"/>
      <c r="J24" s="36"/>
      <c r="K24" s="36"/>
      <c r="L24" s="36"/>
      <c r="M24" s="39">
        <f t="shared" ref="M24" si="5">F24*G24</f>
        <v>352</v>
      </c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76"/>
      <c r="AL24" s="10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1"/>
      <c r="AX24" s="9"/>
      <c r="AY24" s="9"/>
      <c r="AZ24" s="9"/>
      <c r="BA24" s="1"/>
      <c r="BB24" s="9"/>
      <c r="BC24" s="9"/>
      <c r="BD24" s="9"/>
      <c r="BE24" s="9"/>
      <c r="BF24" s="9"/>
      <c r="BG24" s="9"/>
      <c r="BH24" s="9"/>
      <c r="BI24" s="1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20">
        <v>4</v>
      </c>
      <c r="BU24" s="9"/>
      <c r="BV24" s="20">
        <v>4</v>
      </c>
      <c r="BW24" s="9"/>
      <c r="BX24" s="20">
        <v>4</v>
      </c>
      <c r="BY24" s="9"/>
      <c r="BZ24" s="9"/>
      <c r="CA24" s="9"/>
      <c r="CB24" s="9"/>
      <c r="CC24" s="24"/>
      <c r="CD24" s="10"/>
      <c r="CE24" s="9"/>
      <c r="CF24" s="9"/>
      <c r="CG24" s="9"/>
      <c r="CH24" s="9"/>
      <c r="CI24" s="9"/>
      <c r="CJ24" s="9"/>
      <c r="CK24" s="9"/>
      <c r="CL24" s="9"/>
      <c r="CM24" s="9"/>
      <c r="CN24" s="20">
        <v>4</v>
      </c>
      <c r="CO24" s="6"/>
      <c r="CP24" s="20">
        <v>4</v>
      </c>
      <c r="CQ24" s="6"/>
      <c r="CR24" s="20">
        <v>4</v>
      </c>
      <c r="CS24" s="6"/>
      <c r="CT24" s="20">
        <v>4</v>
      </c>
      <c r="CV24" s="20">
        <v>4</v>
      </c>
      <c r="CW24" s="9"/>
      <c r="CX24" s="9"/>
      <c r="CY24" s="9"/>
      <c r="CZ24" s="9"/>
      <c r="DA24" s="9"/>
      <c r="DB24" s="9"/>
      <c r="DC24" s="9"/>
    </row>
    <row r="25" spans="1:107" ht="30" x14ac:dyDescent="0.25">
      <c r="A25" s="103"/>
      <c r="B25" s="105"/>
      <c r="C25" s="125"/>
      <c r="D25" s="47" t="s">
        <v>124</v>
      </c>
      <c r="E25" s="75">
        <f t="shared" si="1"/>
        <v>4</v>
      </c>
      <c r="F25" s="36">
        <f t="shared" si="0"/>
        <v>44</v>
      </c>
      <c r="G25" s="37">
        <f t="shared" si="2"/>
        <v>4</v>
      </c>
      <c r="H25" s="36"/>
      <c r="I25" s="36"/>
      <c r="J25" s="36"/>
      <c r="K25" s="36"/>
      <c r="L25" s="36"/>
      <c r="M25" s="39">
        <f t="shared" si="3"/>
        <v>176</v>
      </c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76"/>
      <c r="AL25" s="10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1"/>
      <c r="BK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24"/>
      <c r="CD25" s="10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20">
        <v>4</v>
      </c>
      <c r="CQ25" s="9"/>
      <c r="CR25" s="20">
        <v>4</v>
      </c>
      <c r="CS25" s="9"/>
      <c r="CT25" s="9"/>
      <c r="CU25" s="9"/>
      <c r="CV25" s="9"/>
      <c r="CW25" s="9"/>
      <c r="CX25" s="20">
        <v>4</v>
      </c>
      <c r="CY25" s="9"/>
      <c r="CZ25" s="20">
        <v>4</v>
      </c>
      <c r="DA25" s="9"/>
      <c r="DB25" s="9"/>
      <c r="DC25" s="9"/>
    </row>
    <row r="26" spans="1:107" ht="15.75" x14ac:dyDescent="0.25">
      <c r="A26" s="103"/>
      <c r="B26" s="105"/>
      <c r="C26" s="60" t="s">
        <v>75</v>
      </c>
      <c r="D26" s="44" t="s">
        <v>125</v>
      </c>
      <c r="E26" s="75">
        <f t="shared" si="1"/>
        <v>2</v>
      </c>
      <c r="F26" s="36">
        <f t="shared" si="0"/>
        <v>22</v>
      </c>
      <c r="G26" s="37">
        <f t="shared" si="2"/>
        <v>4</v>
      </c>
      <c r="H26" s="36"/>
      <c r="I26" s="36"/>
      <c r="J26" s="36"/>
      <c r="K26" s="36"/>
      <c r="L26" s="36"/>
      <c r="M26" s="39">
        <f t="shared" si="3"/>
        <v>88</v>
      </c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76"/>
      <c r="AL26" s="10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20">
        <v>4</v>
      </c>
      <c r="BO26" s="9"/>
      <c r="BP26" s="20">
        <v>4</v>
      </c>
      <c r="BQ26" s="9"/>
      <c r="BR26" s="9"/>
      <c r="BS26" s="9"/>
      <c r="BT26" s="9"/>
      <c r="BU26" s="9"/>
      <c r="BV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24"/>
      <c r="CJ26" s="10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53"/>
      <c r="CV26" s="9"/>
      <c r="CW26" s="53"/>
      <c r="CX26" s="9"/>
      <c r="CY26" s="53"/>
      <c r="CZ26" s="9"/>
      <c r="DA26" s="53"/>
      <c r="DB26" s="9"/>
      <c r="DC26" s="53"/>
    </row>
    <row r="27" spans="1:107" ht="75" x14ac:dyDescent="0.25">
      <c r="A27" s="103"/>
      <c r="B27" s="105"/>
      <c r="C27" s="114" t="s">
        <v>81</v>
      </c>
      <c r="D27" s="47" t="s">
        <v>126</v>
      </c>
      <c r="E27" s="75">
        <f t="shared" si="1"/>
        <v>4</v>
      </c>
      <c r="F27" s="36">
        <f t="shared" si="0"/>
        <v>44</v>
      </c>
      <c r="G27" s="37">
        <f t="shared" si="2"/>
        <v>3</v>
      </c>
      <c r="H27" s="36"/>
      <c r="I27" s="36"/>
      <c r="J27" s="36"/>
      <c r="K27" s="36"/>
      <c r="L27" s="36"/>
      <c r="M27" s="39">
        <f t="shared" si="3"/>
        <v>132</v>
      </c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76"/>
      <c r="AL27" s="10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16">
        <v>3</v>
      </c>
      <c r="BG27" s="9"/>
      <c r="BH27" s="16">
        <v>3</v>
      </c>
      <c r="BI27" s="9"/>
      <c r="BJ27" s="17">
        <v>3</v>
      </c>
      <c r="BL27" s="16">
        <v>3</v>
      </c>
      <c r="BN27" s="6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24"/>
      <c r="CJ27" s="10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</row>
    <row r="28" spans="1:107" ht="79.5" customHeight="1" x14ac:dyDescent="0.25">
      <c r="A28" s="103"/>
      <c r="B28" s="105"/>
      <c r="C28" s="115"/>
      <c r="D28" s="44" t="s">
        <v>127</v>
      </c>
      <c r="E28" s="75">
        <f t="shared" si="1"/>
        <v>4</v>
      </c>
      <c r="F28" s="36">
        <f t="shared" si="0"/>
        <v>44</v>
      </c>
      <c r="G28" s="37">
        <f t="shared" si="2"/>
        <v>4</v>
      </c>
      <c r="H28" s="36"/>
      <c r="I28" s="36"/>
      <c r="J28" s="36"/>
      <c r="K28" s="36"/>
      <c r="L28" s="36"/>
      <c r="M28" s="39">
        <f t="shared" si="3"/>
        <v>176</v>
      </c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76"/>
      <c r="AL28" s="10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N28" s="17">
        <v>4</v>
      </c>
      <c r="BO28" s="6"/>
      <c r="BP28" s="16">
        <v>4</v>
      </c>
      <c r="BQ28" s="6"/>
      <c r="BR28" s="16">
        <v>4</v>
      </c>
      <c r="BS28" s="9"/>
      <c r="BT28" s="16">
        <v>4</v>
      </c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24"/>
      <c r="CJ28" s="10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</row>
    <row r="29" spans="1:107" ht="45" x14ac:dyDescent="0.25">
      <c r="A29" s="103"/>
      <c r="B29" s="105"/>
      <c r="C29" s="34" t="s">
        <v>76</v>
      </c>
      <c r="D29" s="44" t="s">
        <v>128</v>
      </c>
      <c r="E29" s="75">
        <f t="shared" si="1"/>
        <v>4</v>
      </c>
      <c r="F29" s="36">
        <f t="shared" si="0"/>
        <v>44</v>
      </c>
      <c r="G29" s="37">
        <f t="shared" si="2"/>
        <v>4</v>
      </c>
      <c r="H29" s="36"/>
      <c r="I29" s="36"/>
      <c r="J29" s="36"/>
      <c r="K29" s="36"/>
      <c r="L29" s="36"/>
      <c r="M29" s="39">
        <f t="shared" si="3"/>
        <v>176</v>
      </c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76"/>
      <c r="AL29" s="10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16">
        <v>4</v>
      </c>
      <c r="BT29" s="9"/>
      <c r="BU29" s="16">
        <v>4</v>
      </c>
      <c r="BV29" s="9"/>
      <c r="BW29" s="16">
        <v>4</v>
      </c>
      <c r="BX29" s="9"/>
      <c r="BY29" s="16">
        <v>4</v>
      </c>
      <c r="BZ29" s="9"/>
      <c r="CA29" s="9"/>
      <c r="CB29" s="9"/>
      <c r="CC29" s="9"/>
      <c r="CD29" s="9"/>
      <c r="CE29" s="9"/>
      <c r="CF29" s="9"/>
      <c r="CG29" s="9"/>
      <c r="CH29" s="9"/>
      <c r="CI29" s="24"/>
      <c r="CJ29" s="10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</row>
    <row r="30" spans="1:107" ht="30" x14ac:dyDescent="0.25">
      <c r="A30" s="103"/>
      <c r="B30" s="105"/>
      <c r="C30" s="33" t="s">
        <v>98</v>
      </c>
      <c r="D30" s="44" t="s">
        <v>99</v>
      </c>
      <c r="E30" s="75">
        <f t="shared" si="1"/>
        <v>2</v>
      </c>
      <c r="F30" s="36">
        <f t="shared" si="0"/>
        <v>22</v>
      </c>
      <c r="G30" s="37">
        <f t="shared" si="2"/>
        <v>4</v>
      </c>
      <c r="H30" s="36"/>
      <c r="I30" s="36"/>
      <c r="J30" s="36"/>
      <c r="K30" s="36"/>
      <c r="L30" s="36"/>
      <c r="M30" s="39">
        <f t="shared" si="3"/>
        <v>88</v>
      </c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76"/>
      <c r="AL30" s="10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20">
        <v>4</v>
      </c>
      <c r="BF30" s="20">
        <v>4</v>
      </c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24"/>
      <c r="CJ30" s="10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</row>
    <row r="31" spans="1:107" ht="30" x14ac:dyDescent="0.25">
      <c r="A31" s="103"/>
      <c r="B31" s="105"/>
      <c r="C31" s="123" t="s">
        <v>77</v>
      </c>
      <c r="D31" s="44" t="s">
        <v>129</v>
      </c>
      <c r="E31" s="75">
        <f t="shared" si="1"/>
        <v>2</v>
      </c>
      <c r="F31" s="36">
        <f t="shared" si="0"/>
        <v>22</v>
      </c>
      <c r="G31" s="37">
        <f t="shared" si="2"/>
        <v>4</v>
      </c>
      <c r="H31" s="36"/>
      <c r="I31" s="36"/>
      <c r="J31" s="36"/>
      <c r="K31" s="36"/>
      <c r="L31" s="36"/>
      <c r="M31" s="39">
        <f t="shared" si="3"/>
        <v>88</v>
      </c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76"/>
      <c r="AL31" s="10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E31" s="9"/>
      <c r="BF31" s="9"/>
      <c r="BG31" s="9"/>
      <c r="BH31" s="62">
        <v>4</v>
      </c>
      <c r="BJ31" s="20">
        <v>4</v>
      </c>
      <c r="BK31" s="9"/>
      <c r="BL31" s="9"/>
      <c r="BN31" s="9"/>
      <c r="BO31" s="9"/>
      <c r="BP31" s="9"/>
      <c r="BQ31" s="9"/>
      <c r="BR31" s="9"/>
      <c r="BS31" s="9"/>
      <c r="BT31" s="9"/>
      <c r="BU31" s="9"/>
      <c r="BV31" s="54"/>
      <c r="BW31" s="54"/>
      <c r="BX31" s="54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53"/>
      <c r="CU31" s="53"/>
      <c r="CV31" s="53"/>
      <c r="CW31" s="53"/>
      <c r="CX31" s="53"/>
      <c r="CY31" s="53"/>
      <c r="CZ31" s="53"/>
      <c r="DA31" s="53"/>
      <c r="DB31" s="53"/>
      <c r="DC31" s="53"/>
    </row>
    <row r="32" spans="1:107" ht="30" x14ac:dyDescent="0.25">
      <c r="A32" s="103"/>
      <c r="B32" s="105"/>
      <c r="C32" s="124"/>
      <c r="D32" s="44" t="s">
        <v>130</v>
      </c>
      <c r="E32" s="75">
        <f t="shared" si="1"/>
        <v>1</v>
      </c>
      <c r="F32" s="36">
        <f t="shared" si="0"/>
        <v>11</v>
      </c>
      <c r="G32" s="37">
        <f t="shared" si="2"/>
        <v>4</v>
      </c>
      <c r="H32" s="36"/>
      <c r="I32" s="36"/>
      <c r="J32" s="36"/>
      <c r="K32" s="36"/>
      <c r="L32" s="36"/>
      <c r="M32" s="39">
        <f t="shared" si="3"/>
        <v>44</v>
      </c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76"/>
      <c r="AL32" s="10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1"/>
      <c r="BH32" s="9"/>
      <c r="BI32" s="9"/>
      <c r="BJ32" s="9"/>
      <c r="BK32" s="9"/>
      <c r="BL32" s="62">
        <v>4</v>
      </c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24"/>
      <c r="CJ32" s="10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</row>
    <row r="33" spans="1:107" ht="34.5" customHeight="1" x14ac:dyDescent="0.25">
      <c r="A33" s="103"/>
      <c r="B33" s="105"/>
      <c r="C33" s="121" t="s">
        <v>93</v>
      </c>
      <c r="D33" s="45" t="s">
        <v>94</v>
      </c>
      <c r="E33" s="75">
        <f t="shared" si="1"/>
        <v>3</v>
      </c>
      <c r="F33" s="36">
        <f t="shared" si="0"/>
        <v>33</v>
      </c>
      <c r="G33" s="37">
        <f t="shared" si="2"/>
        <v>4</v>
      </c>
      <c r="H33" s="36"/>
      <c r="I33" s="36"/>
      <c r="J33" s="36"/>
      <c r="K33" s="36"/>
      <c r="L33" s="36"/>
      <c r="M33" s="39">
        <f>F33*G33</f>
        <v>132</v>
      </c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76"/>
      <c r="AL33" s="10"/>
      <c r="AM33" s="9"/>
      <c r="AN33" s="9"/>
      <c r="AO33" s="9"/>
      <c r="AP33" s="9"/>
      <c r="AQ33" s="9"/>
      <c r="AR33" s="9"/>
      <c r="AS33" s="9"/>
      <c r="AT33" s="16">
        <v>4</v>
      </c>
      <c r="AU33" s="1"/>
      <c r="AV33" s="16">
        <v>4</v>
      </c>
      <c r="AW33" s="9"/>
      <c r="AX33" s="16">
        <v>4</v>
      </c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24"/>
      <c r="CJ33" s="10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</row>
    <row r="34" spans="1:107" ht="31.5" customHeight="1" x14ac:dyDescent="0.25">
      <c r="A34" s="103"/>
      <c r="B34" s="105"/>
      <c r="C34" s="122"/>
      <c r="D34" s="45" t="s">
        <v>95</v>
      </c>
      <c r="E34" s="75">
        <f t="shared" si="1"/>
        <v>1</v>
      </c>
      <c r="F34" s="36">
        <f t="shared" si="0"/>
        <v>11</v>
      </c>
      <c r="G34" s="37">
        <f t="shared" si="2"/>
        <v>4</v>
      </c>
      <c r="H34" s="36"/>
      <c r="I34" s="36"/>
      <c r="J34" s="36"/>
      <c r="K34" s="36"/>
      <c r="L34" s="36"/>
      <c r="M34" s="39">
        <f t="shared" si="3"/>
        <v>44</v>
      </c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76"/>
      <c r="AL34" s="10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16">
        <v>4</v>
      </c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O34" s="9"/>
      <c r="BP34" s="9"/>
      <c r="BQ34" s="9"/>
      <c r="BR34" s="9"/>
      <c r="BS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24"/>
      <c r="CJ34" s="10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</row>
    <row r="35" spans="1:107" ht="15.75" x14ac:dyDescent="0.25">
      <c r="A35" s="103"/>
      <c r="B35" s="105"/>
      <c r="C35" s="61" t="s">
        <v>78</v>
      </c>
      <c r="D35" s="44" t="s">
        <v>87</v>
      </c>
      <c r="E35" s="75">
        <f t="shared" si="1"/>
        <v>2</v>
      </c>
      <c r="F35" s="36">
        <f>E35*11</f>
        <v>22</v>
      </c>
      <c r="G35" s="37">
        <f t="shared" si="2"/>
        <v>4</v>
      </c>
      <c r="H35" s="36"/>
      <c r="I35" s="36"/>
      <c r="J35" s="36"/>
      <c r="K35" s="36"/>
      <c r="L35" s="36"/>
      <c r="M35" s="39">
        <f>F35*G35</f>
        <v>88</v>
      </c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76"/>
      <c r="AL35" s="10"/>
      <c r="AM35" s="16">
        <v>4</v>
      </c>
      <c r="AN35" s="9"/>
      <c r="AO35" s="9"/>
      <c r="AP35" s="9"/>
      <c r="AQ35" s="16">
        <v>4</v>
      </c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52"/>
      <c r="BC35" s="9"/>
      <c r="BD35" s="9"/>
      <c r="BE35" s="9"/>
      <c r="BF35" s="9"/>
      <c r="BG35" s="9"/>
      <c r="BH35" s="9"/>
      <c r="BI35" s="9"/>
      <c r="BJ35" s="35"/>
      <c r="BK35" s="9"/>
      <c r="BL35" s="9"/>
      <c r="BM35" s="9"/>
      <c r="BO35" s="9"/>
      <c r="BP35" s="9"/>
      <c r="BQ35" s="9"/>
      <c r="BR35" s="9"/>
      <c r="BS35" s="9"/>
      <c r="BU35" s="9"/>
      <c r="BV35" s="9"/>
      <c r="BW35" s="9"/>
      <c r="BX35" s="9"/>
      <c r="BY35" s="35"/>
      <c r="BZ35" s="35"/>
      <c r="CA35" s="9"/>
      <c r="CB35" s="9"/>
      <c r="CC35" s="9"/>
      <c r="CD35" s="9"/>
      <c r="CE35" s="9"/>
      <c r="CF35" s="9"/>
      <c r="CG35" s="9"/>
      <c r="CH35" s="9"/>
      <c r="CI35" s="24"/>
      <c r="CJ35" s="10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</row>
    <row r="36" spans="1:107" ht="46.5" customHeight="1" x14ac:dyDescent="0.25">
      <c r="A36" s="103"/>
      <c r="B36" s="105"/>
      <c r="C36" s="40" t="s">
        <v>89</v>
      </c>
      <c r="D36" s="44" t="s">
        <v>90</v>
      </c>
      <c r="E36" s="75">
        <f t="shared" si="1"/>
        <v>8</v>
      </c>
      <c r="F36" s="36">
        <f t="shared" ref="F36:F47" si="6">E36*11</f>
        <v>88</v>
      </c>
      <c r="G36" s="37">
        <f t="shared" si="2"/>
        <v>3</v>
      </c>
      <c r="H36" s="36"/>
      <c r="I36" s="36"/>
      <c r="J36" s="36"/>
      <c r="K36" s="36"/>
      <c r="L36" s="36"/>
      <c r="M36" s="39">
        <f t="shared" ref="M36:M47" si="7">F36*G36</f>
        <v>264</v>
      </c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76"/>
      <c r="AL36" s="10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52"/>
      <c r="BC36" s="55"/>
      <c r="BD36" s="55"/>
      <c r="BE36" s="55"/>
      <c r="BF36" s="55"/>
      <c r="BG36" s="55"/>
      <c r="BH36" s="55"/>
      <c r="BI36" s="55"/>
      <c r="BJ36" s="66">
        <v>3</v>
      </c>
      <c r="BK36" s="55"/>
      <c r="BL36" s="67">
        <v>3</v>
      </c>
      <c r="BM36" s="55"/>
      <c r="BN36" s="68">
        <v>3</v>
      </c>
      <c r="BO36" s="55"/>
      <c r="BP36" s="67">
        <v>3</v>
      </c>
      <c r="BQ36" s="55"/>
      <c r="BR36" s="67">
        <v>3</v>
      </c>
      <c r="BS36" s="55"/>
      <c r="BT36" s="68">
        <v>3</v>
      </c>
      <c r="BU36" s="55"/>
      <c r="BV36" s="67">
        <v>3</v>
      </c>
      <c r="BW36" s="55"/>
      <c r="BX36" s="67">
        <v>3</v>
      </c>
      <c r="BY36" s="35"/>
      <c r="BZ36" s="35"/>
      <c r="CA36" s="55"/>
      <c r="CB36" s="55"/>
      <c r="CC36" s="55"/>
      <c r="CD36" s="55"/>
      <c r="CE36" s="55"/>
      <c r="CF36" s="55"/>
      <c r="CG36" s="55"/>
      <c r="CH36" s="55"/>
      <c r="CI36" s="56"/>
      <c r="CJ36" s="57"/>
      <c r="CK36" s="55"/>
      <c r="CL36" s="55"/>
      <c r="CM36" s="55"/>
      <c r="CN36" s="55"/>
      <c r="CO36" s="55"/>
      <c r="CP36" s="55"/>
      <c r="CQ36" s="55"/>
      <c r="CR36" s="55"/>
      <c r="CS36" s="55"/>
      <c r="CT36" s="55"/>
      <c r="CU36" s="55"/>
      <c r="CV36" s="55"/>
      <c r="CW36" s="55"/>
      <c r="CX36" s="55"/>
      <c r="CY36" s="55"/>
      <c r="CZ36" s="55"/>
      <c r="DA36" s="55"/>
      <c r="DB36" s="55"/>
      <c r="DC36" s="55"/>
    </row>
    <row r="37" spans="1:107" ht="30" x14ac:dyDescent="0.25">
      <c r="A37" s="103"/>
      <c r="B37" s="105"/>
      <c r="C37" s="155" t="s">
        <v>100</v>
      </c>
      <c r="D37" s="44" t="s">
        <v>101</v>
      </c>
      <c r="E37" s="75">
        <f t="shared" si="1"/>
        <v>3</v>
      </c>
      <c r="F37" s="36">
        <f t="shared" si="6"/>
        <v>33</v>
      </c>
      <c r="G37" s="37">
        <f t="shared" si="2"/>
        <v>3</v>
      </c>
      <c r="H37" s="36"/>
      <c r="I37" s="36"/>
      <c r="J37" s="36"/>
      <c r="K37" s="36"/>
      <c r="L37" s="36"/>
      <c r="M37" s="39">
        <f t="shared" si="7"/>
        <v>99</v>
      </c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76"/>
      <c r="AL37" s="10"/>
      <c r="AM37" s="35"/>
      <c r="AN37" s="9"/>
      <c r="AO37" s="35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52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54"/>
      <c r="BO37" s="9"/>
      <c r="BP37" s="9"/>
      <c r="BQ37" s="9"/>
      <c r="BR37" s="9"/>
      <c r="BS37" s="9"/>
      <c r="BT37" s="54"/>
      <c r="BU37" s="9"/>
      <c r="BV37" s="9"/>
      <c r="BW37" s="9"/>
      <c r="BX37" s="9"/>
      <c r="BY37" s="20">
        <v>3</v>
      </c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20">
        <v>3</v>
      </c>
      <c r="CV37" s="9"/>
      <c r="CW37" s="20">
        <v>3</v>
      </c>
      <c r="CX37" s="9"/>
      <c r="CY37" s="9"/>
      <c r="CZ37" s="9"/>
      <c r="DA37" s="9"/>
      <c r="DB37" s="9"/>
      <c r="DC37" s="9"/>
    </row>
    <row r="38" spans="1:107" ht="46.5" customHeight="1" x14ac:dyDescent="0.25">
      <c r="A38" s="103"/>
      <c r="B38" s="105"/>
      <c r="C38" s="156"/>
      <c r="D38" s="44" t="s">
        <v>102</v>
      </c>
      <c r="E38" s="75">
        <f t="shared" si="1"/>
        <v>4</v>
      </c>
      <c r="F38" s="36">
        <f t="shared" si="6"/>
        <v>44</v>
      </c>
      <c r="G38" s="37">
        <f t="shared" si="2"/>
        <v>3</v>
      </c>
      <c r="H38" s="36"/>
      <c r="I38" s="36"/>
      <c r="J38" s="36"/>
      <c r="K38" s="36"/>
      <c r="L38" s="36"/>
      <c r="M38" s="39">
        <f t="shared" si="7"/>
        <v>132</v>
      </c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76"/>
      <c r="AL38" s="10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52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54"/>
      <c r="BO38" s="9"/>
      <c r="BP38" s="9"/>
      <c r="BQ38" s="20">
        <v>3</v>
      </c>
      <c r="BR38" s="9"/>
      <c r="BS38" s="20">
        <v>3</v>
      </c>
      <c r="BT38" s="54"/>
      <c r="BU38" s="20">
        <v>3</v>
      </c>
      <c r="BV38" s="9"/>
      <c r="BW38" s="20">
        <v>3</v>
      </c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</row>
    <row r="39" spans="1:107" ht="22.5" customHeight="1" x14ac:dyDescent="0.25">
      <c r="A39" s="103"/>
      <c r="B39" s="105"/>
      <c r="C39" s="157" t="s">
        <v>103</v>
      </c>
      <c r="D39" s="44" t="s">
        <v>104</v>
      </c>
      <c r="E39" s="75">
        <f t="shared" si="1"/>
        <v>2</v>
      </c>
      <c r="F39" s="36">
        <f t="shared" si="6"/>
        <v>22</v>
      </c>
      <c r="G39" s="37">
        <f t="shared" si="2"/>
        <v>4</v>
      </c>
      <c r="H39" s="36"/>
      <c r="I39" s="36"/>
      <c r="J39" s="36"/>
      <c r="K39" s="36"/>
      <c r="L39" s="36"/>
      <c r="M39" s="39">
        <f t="shared" si="7"/>
        <v>88</v>
      </c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76"/>
      <c r="AL39" s="17">
        <v>4</v>
      </c>
      <c r="AM39" s="9"/>
      <c r="AN39" s="9"/>
      <c r="AO39" s="16">
        <v>4</v>
      </c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52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54"/>
      <c r="BO39" s="9"/>
      <c r="BP39" s="9"/>
      <c r="BQ39" s="9"/>
      <c r="BR39" s="9"/>
      <c r="BS39" s="9"/>
      <c r="BT39" s="54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</row>
    <row r="40" spans="1:107" ht="34.5" customHeight="1" x14ac:dyDescent="0.25">
      <c r="A40" s="103"/>
      <c r="B40" s="105"/>
      <c r="C40" s="158"/>
      <c r="D40" s="44" t="s">
        <v>105</v>
      </c>
      <c r="E40" s="75">
        <f t="shared" si="1"/>
        <v>2</v>
      </c>
      <c r="F40" s="36">
        <f t="shared" si="6"/>
        <v>22</v>
      </c>
      <c r="G40" s="37">
        <f t="shared" si="2"/>
        <v>4</v>
      </c>
      <c r="H40" s="36"/>
      <c r="I40" s="36"/>
      <c r="J40" s="36"/>
      <c r="K40" s="36"/>
      <c r="L40" s="36"/>
      <c r="M40" s="39">
        <f t="shared" si="7"/>
        <v>88</v>
      </c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76"/>
      <c r="AL40" s="10"/>
      <c r="AM40" s="9"/>
      <c r="AN40" s="9"/>
      <c r="AO40" s="9"/>
      <c r="AP40" s="16">
        <v>4</v>
      </c>
      <c r="AQ40" s="9"/>
      <c r="AR40" s="16">
        <v>4</v>
      </c>
      <c r="AS40" s="9"/>
      <c r="AT40" s="9"/>
      <c r="AU40" s="9"/>
      <c r="AV40" s="9"/>
      <c r="AW40" s="9"/>
      <c r="AX40" s="9"/>
      <c r="AY40" s="9"/>
      <c r="AZ40" s="9"/>
      <c r="BA40" s="9"/>
      <c r="BB40" s="52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54"/>
      <c r="BO40" s="9"/>
      <c r="BP40" s="9"/>
      <c r="BQ40" s="9"/>
      <c r="BR40" s="9"/>
      <c r="BS40" s="9"/>
      <c r="BT40" s="54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</row>
    <row r="41" spans="1:107" ht="36" customHeight="1" x14ac:dyDescent="0.25">
      <c r="A41" s="103"/>
      <c r="B41" s="105"/>
      <c r="C41" s="159"/>
      <c r="D41" s="44" t="s">
        <v>106</v>
      </c>
      <c r="E41" s="75">
        <f t="shared" si="1"/>
        <v>11</v>
      </c>
      <c r="F41" s="36">
        <f t="shared" si="6"/>
        <v>121</v>
      </c>
      <c r="G41" s="37">
        <f t="shared" si="2"/>
        <v>4</v>
      </c>
      <c r="H41" s="36"/>
      <c r="I41" s="36"/>
      <c r="J41" s="36"/>
      <c r="K41" s="36"/>
      <c r="L41" s="36"/>
      <c r="M41" s="39">
        <f t="shared" si="7"/>
        <v>484</v>
      </c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76"/>
      <c r="AL41" s="10"/>
      <c r="AM41" s="9"/>
      <c r="AN41" s="9"/>
      <c r="AO41" s="9"/>
      <c r="AP41" s="9"/>
      <c r="AQ41" s="9"/>
      <c r="AR41" s="9"/>
      <c r="AS41" s="9"/>
      <c r="AT41" s="16">
        <v>4</v>
      </c>
      <c r="AU41" s="9"/>
      <c r="AV41" s="16">
        <v>4</v>
      </c>
      <c r="AW41" s="9"/>
      <c r="AX41" s="16">
        <v>4</v>
      </c>
      <c r="AY41" s="9"/>
      <c r="AZ41" s="16">
        <v>4</v>
      </c>
      <c r="BA41" s="9"/>
      <c r="BB41" s="16">
        <v>4</v>
      </c>
      <c r="BC41" s="9"/>
      <c r="BD41" s="16">
        <v>4</v>
      </c>
      <c r="BE41" s="9"/>
      <c r="BF41" s="16">
        <v>4</v>
      </c>
      <c r="BG41" s="9"/>
      <c r="BH41" s="16">
        <v>4</v>
      </c>
      <c r="BI41" s="9"/>
      <c r="BJ41" s="16">
        <v>4</v>
      </c>
      <c r="BK41" s="9"/>
      <c r="BL41" s="16">
        <v>4</v>
      </c>
      <c r="BM41" s="9"/>
      <c r="BN41" s="65">
        <v>4</v>
      </c>
      <c r="BO41" s="9"/>
      <c r="BP41" s="9"/>
      <c r="BQ41" s="9"/>
      <c r="BR41" s="9"/>
      <c r="BS41" s="9"/>
      <c r="BT41" s="54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</row>
    <row r="42" spans="1:107" ht="32.25" customHeight="1" x14ac:dyDescent="0.25">
      <c r="A42" s="103"/>
      <c r="B42" s="105"/>
      <c r="C42" s="155" t="s">
        <v>107</v>
      </c>
      <c r="D42" s="44" t="s">
        <v>108</v>
      </c>
      <c r="E42" s="75">
        <f t="shared" si="1"/>
        <v>14</v>
      </c>
      <c r="F42" s="36">
        <f t="shared" si="6"/>
        <v>154</v>
      </c>
      <c r="G42" s="37">
        <f t="shared" si="2"/>
        <v>3</v>
      </c>
      <c r="H42" s="36"/>
      <c r="I42" s="36"/>
      <c r="J42" s="36"/>
      <c r="K42" s="36"/>
      <c r="L42" s="36"/>
      <c r="M42" s="39">
        <f t="shared" si="7"/>
        <v>462</v>
      </c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76"/>
      <c r="AL42" s="62">
        <v>3</v>
      </c>
      <c r="AM42" s="9"/>
      <c r="AN42" s="20">
        <v>3</v>
      </c>
      <c r="AO42" s="9"/>
      <c r="AP42" s="20">
        <v>3</v>
      </c>
      <c r="AQ42" s="9"/>
      <c r="AR42" s="20">
        <v>3</v>
      </c>
      <c r="AS42" s="9"/>
      <c r="AT42" s="20">
        <v>3</v>
      </c>
      <c r="AU42" s="9"/>
      <c r="AV42" s="20">
        <v>3</v>
      </c>
      <c r="AW42" s="9"/>
      <c r="AX42" s="20">
        <v>3</v>
      </c>
      <c r="AY42" s="9"/>
      <c r="AZ42" s="20">
        <v>3</v>
      </c>
      <c r="BA42" s="9"/>
      <c r="BB42" s="20">
        <v>3</v>
      </c>
      <c r="BC42" s="9"/>
      <c r="BD42" s="20">
        <v>3</v>
      </c>
      <c r="BE42" s="9"/>
      <c r="BF42" s="20">
        <v>3</v>
      </c>
      <c r="BG42" s="9"/>
      <c r="BH42" s="20">
        <v>3</v>
      </c>
      <c r="BI42" s="9"/>
      <c r="BJ42" s="20">
        <v>3</v>
      </c>
      <c r="BK42" s="9"/>
      <c r="BL42" s="20">
        <v>3</v>
      </c>
      <c r="BM42" s="9"/>
      <c r="BN42" s="54"/>
      <c r="BO42" s="9"/>
      <c r="BP42" s="9"/>
      <c r="BQ42" s="9"/>
      <c r="BR42" s="9"/>
      <c r="BS42" s="9"/>
      <c r="BT42" s="54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</row>
    <row r="43" spans="1:107" ht="32.25" customHeight="1" x14ac:dyDescent="0.25">
      <c r="A43" s="103"/>
      <c r="B43" s="105"/>
      <c r="C43" s="160"/>
      <c r="D43" s="44" t="s">
        <v>109</v>
      </c>
      <c r="E43" s="75">
        <f t="shared" si="1"/>
        <v>4</v>
      </c>
      <c r="F43" s="36">
        <f t="shared" si="6"/>
        <v>44</v>
      </c>
      <c r="G43" s="37">
        <f t="shared" si="2"/>
        <v>3</v>
      </c>
      <c r="H43" s="36"/>
      <c r="I43" s="36"/>
      <c r="J43" s="36"/>
      <c r="K43" s="36"/>
      <c r="L43" s="36"/>
      <c r="M43" s="39">
        <f t="shared" si="7"/>
        <v>132</v>
      </c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76"/>
      <c r="AL43" s="10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52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64">
        <v>3</v>
      </c>
      <c r="BO43" s="9"/>
      <c r="BP43" s="20">
        <v>3</v>
      </c>
      <c r="BQ43" s="9"/>
      <c r="BR43" s="20">
        <v>3</v>
      </c>
      <c r="BS43" s="9"/>
      <c r="BT43" s="64">
        <v>3</v>
      </c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</row>
    <row r="44" spans="1:107" ht="32.25" customHeight="1" x14ac:dyDescent="0.25">
      <c r="A44" s="103"/>
      <c r="B44" s="105"/>
      <c r="C44" s="156"/>
      <c r="D44" s="44" t="s">
        <v>110</v>
      </c>
      <c r="E44" s="75">
        <f t="shared" si="1"/>
        <v>2</v>
      </c>
      <c r="F44" s="36">
        <f t="shared" si="6"/>
        <v>22</v>
      </c>
      <c r="G44" s="37">
        <f t="shared" si="2"/>
        <v>3</v>
      </c>
      <c r="H44" s="36"/>
      <c r="I44" s="36"/>
      <c r="J44" s="36"/>
      <c r="K44" s="36"/>
      <c r="L44" s="36"/>
      <c r="M44" s="39">
        <f t="shared" si="7"/>
        <v>66</v>
      </c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76"/>
      <c r="AL44" s="10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Y44" s="9"/>
      <c r="AZ44" s="9"/>
      <c r="BA44" s="9"/>
      <c r="BB44" s="52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54"/>
      <c r="BO44" s="9"/>
      <c r="BP44" s="9"/>
      <c r="BQ44" s="9"/>
      <c r="BR44" s="9"/>
      <c r="BS44" s="9"/>
      <c r="BT44" s="54"/>
      <c r="BU44" s="9"/>
      <c r="BV44" s="20">
        <v>3</v>
      </c>
      <c r="BW44" s="9"/>
      <c r="BX44" s="20">
        <v>3</v>
      </c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</row>
    <row r="45" spans="1:107" ht="15.75" x14ac:dyDescent="0.25">
      <c r="A45" s="103"/>
      <c r="B45" s="105"/>
      <c r="C45" s="40"/>
      <c r="D45" s="48" t="s">
        <v>88</v>
      </c>
      <c r="E45" s="75">
        <f t="shared" si="1"/>
        <v>2</v>
      </c>
      <c r="F45" s="36">
        <f t="shared" si="6"/>
        <v>22</v>
      </c>
      <c r="G45" s="37">
        <f t="shared" si="2"/>
        <v>4</v>
      </c>
      <c r="H45" s="36"/>
      <c r="I45" s="36"/>
      <c r="J45" s="36"/>
      <c r="K45" s="36"/>
      <c r="L45" s="36"/>
      <c r="M45" s="39">
        <f t="shared" si="7"/>
        <v>88</v>
      </c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76"/>
      <c r="AL45" s="10"/>
      <c r="AM45" s="20">
        <v>4</v>
      </c>
      <c r="AN45" s="9"/>
      <c r="AO45" s="20">
        <v>4</v>
      </c>
      <c r="AP45" s="9"/>
      <c r="AQ45" s="9"/>
      <c r="AR45" s="9"/>
      <c r="AS45" s="9"/>
      <c r="AT45" s="9"/>
      <c r="AU45" s="9"/>
      <c r="AV45" s="9"/>
      <c r="AW45" s="9"/>
      <c r="AY45" s="9"/>
      <c r="AZ45" s="9"/>
      <c r="BA45" s="9"/>
      <c r="BB45" s="52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54"/>
      <c r="BO45" s="9"/>
      <c r="BP45" s="9"/>
      <c r="BQ45" s="9"/>
      <c r="BR45" s="9"/>
      <c r="BS45" s="9"/>
      <c r="BT45" s="54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</row>
    <row r="46" spans="1:107" ht="21.75" customHeight="1" x14ac:dyDescent="0.25">
      <c r="A46" s="103"/>
      <c r="B46" s="105"/>
      <c r="C46" s="41"/>
      <c r="D46" s="49" t="s">
        <v>91</v>
      </c>
      <c r="E46" s="75">
        <f t="shared" si="1"/>
        <v>2</v>
      </c>
      <c r="F46" s="36">
        <f t="shared" si="6"/>
        <v>22</v>
      </c>
      <c r="G46" s="37">
        <f t="shared" si="2"/>
        <v>4</v>
      </c>
      <c r="H46" s="36"/>
      <c r="I46" s="36"/>
      <c r="J46" s="36"/>
      <c r="K46" s="36"/>
      <c r="L46" s="36"/>
      <c r="M46" s="39">
        <f t="shared" si="7"/>
        <v>88</v>
      </c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76"/>
      <c r="AL46" s="10"/>
      <c r="AM46" s="35"/>
      <c r="AN46" s="9"/>
      <c r="AO46" s="35"/>
      <c r="AP46" s="9"/>
      <c r="AQ46" s="9"/>
      <c r="AR46" s="9"/>
      <c r="AS46" s="9"/>
      <c r="AT46" s="9"/>
      <c r="AU46" s="9"/>
      <c r="AV46" s="9"/>
      <c r="AW46" s="9"/>
      <c r="AY46" s="9"/>
      <c r="AZ46" s="9"/>
      <c r="BA46" s="9"/>
      <c r="BB46" s="52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54"/>
      <c r="BO46" s="9"/>
      <c r="BP46" s="9"/>
      <c r="BQ46" s="9"/>
      <c r="BR46" s="9"/>
      <c r="BS46" s="9"/>
      <c r="BT46" s="54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20">
        <v>4</v>
      </c>
      <c r="DC46" s="20">
        <v>4</v>
      </c>
    </row>
    <row r="47" spans="1:107" ht="16.5" thickBot="1" x14ac:dyDescent="0.3">
      <c r="A47" s="103"/>
      <c r="B47" s="106"/>
      <c r="C47" s="42"/>
      <c r="D47" s="50" t="s">
        <v>92</v>
      </c>
      <c r="E47" s="77">
        <f t="shared" si="1"/>
        <v>2</v>
      </c>
      <c r="F47" s="78">
        <f t="shared" si="6"/>
        <v>22</v>
      </c>
      <c r="G47" s="79">
        <f t="shared" si="2"/>
        <v>4</v>
      </c>
      <c r="H47" s="78"/>
      <c r="I47" s="78"/>
      <c r="J47" s="78"/>
      <c r="K47" s="78"/>
      <c r="L47" s="78"/>
      <c r="M47" s="80">
        <f t="shared" si="7"/>
        <v>88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2"/>
      <c r="AL47" s="10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58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54"/>
      <c r="BZ47" s="53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20">
        <v>4</v>
      </c>
      <c r="CY47" s="9"/>
      <c r="CZ47" s="20">
        <v>4</v>
      </c>
      <c r="DA47" s="9"/>
      <c r="DB47" s="9"/>
      <c r="DC47" s="9"/>
    </row>
    <row r="48" spans="1:107" ht="15.75" x14ac:dyDescent="0.25">
      <c r="A48" s="11"/>
      <c r="B48" s="11"/>
      <c r="C48" s="12"/>
      <c r="D48" s="13"/>
      <c r="E48" s="12"/>
      <c r="F48" s="12"/>
      <c r="G48" s="11"/>
      <c r="H48" s="11"/>
      <c r="I48" s="11"/>
      <c r="J48" s="11"/>
      <c r="K48" s="11"/>
      <c r="L48" s="11"/>
      <c r="M48" s="29">
        <f>SUM(M7:M47)</f>
        <v>6292</v>
      </c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1">
        <f>SUM(AK7:AK47)</f>
        <v>0</v>
      </c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</row>
    <row r="49" spans="1:107" ht="15.75" x14ac:dyDescent="0.25">
      <c r="A49" s="11"/>
      <c r="B49" s="11"/>
      <c r="C49" s="12"/>
      <c r="D49" s="13"/>
      <c r="E49" s="92" t="s">
        <v>38</v>
      </c>
      <c r="F49" s="93"/>
      <c r="G49" s="9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5">
        <f>_xlfn.FLOOR.MATH(AVERAGE(AL49:DC49))</f>
        <v>8</v>
      </c>
      <c r="AL49" s="6">
        <f t="shared" ref="AL49:BQ49" si="8">SUM(AL7:AL48)</f>
        <v>17</v>
      </c>
      <c r="AM49" s="6">
        <f t="shared" si="8"/>
        <v>14</v>
      </c>
      <c r="AN49" s="6">
        <f t="shared" si="8"/>
        <v>17</v>
      </c>
      <c r="AO49" s="6">
        <f t="shared" si="8"/>
        <v>14</v>
      </c>
      <c r="AP49" s="6">
        <f t="shared" si="8"/>
        <v>17</v>
      </c>
      <c r="AQ49" s="6">
        <f t="shared" si="8"/>
        <v>10</v>
      </c>
      <c r="AR49" s="6">
        <f t="shared" si="8"/>
        <v>17</v>
      </c>
      <c r="AS49" s="6">
        <f t="shared" si="8"/>
        <v>6</v>
      </c>
      <c r="AT49" s="6">
        <f t="shared" si="8"/>
        <v>17</v>
      </c>
      <c r="AU49" s="6">
        <f t="shared" si="8"/>
        <v>6</v>
      </c>
      <c r="AV49" s="6">
        <f t="shared" si="8"/>
        <v>21</v>
      </c>
      <c r="AW49" s="6">
        <f t="shared" si="8"/>
        <v>6</v>
      </c>
      <c r="AX49" s="6">
        <f t="shared" si="8"/>
        <v>21</v>
      </c>
      <c r="AY49" s="6">
        <f t="shared" si="8"/>
        <v>9</v>
      </c>
      <c r="AZ49" s="6">
        <f t="shared" si="8"/>
        <v>17</v>
      </c>
      <c r="BA49" s="6">
        <f t="shared" si="8"/>
        <v>9</v>
      </c>
      <c r="BB49" s="6">
        <f t="shared" si="8"/>
        <v>24</v>
      </c>
      <c r="BC49" s="6">
        <f t="shared" si="8"/>
        <v>6</v>
      </c>
      <c r="BD49" s="6">
        <f t="shared" si="8"/>
        <v>20</v>
      </c>
      <c r="BE49" s="6">
        <f t="shared" si="8"/>
        <v>6</v>
      </c>
      <c r="BF49" s="6">
        <f t="shared" si="8"/>
        <v>23</v>
      </c>
      <c r="BG49" s="6">
        <f t="shared" si="8"/>
        <v>6</v>
      </c>
      <c r="BH49" s="6">
        <f t="shared" si="8"/>
        <v>23</v>
      </c>
      <c r="BI49" s="6">
        <f t="shared" si="8"/>
        <v>0</v>
      </c>
      <c r="BJ49" s="6">
        <f t="shared" si="8"/>
        <v>31</v>
      </c>
      <c r="BK49" s="6">
        <f t="shared" si="8"/>
        <v>5</v>
      </c>
      <c r="BL49" s="6">
        <f t="shared" si="8"/>
        <v>23</v>
      </c>
      <c r="BM49" s="6">
        <f t="shared" si="8"/>
        <v>0</v>
      </c>
      <c r="BN49" s="6">
        <f t="shared" si="8"/>
        <v>27</v>
      </c>
      <c r="BO49" s="6">
        <f t="shared" si="8"/>
        <v>0</v>
      </c>
      <c r="BP49" s="6">
        <f t="shared" si="8"/>
        <v>23</v>
      </c>
      <c r="BQ49" s="6">
        <f t="shared" si="8"/>
        <v>3</v>
      </c>
      <c r="BR49" s="6">
        <f t="shared" ref="BR49:CS49" si="9">SUM(BR7:BR48)</f>
        <v>17</v>
      </c>
      <c r="BS49" s="6">
        <f t="shared" si="9"/>
        <v>7</v>
      </c>
      <c r="BT49" s="6">
        <f t="shared" si="9"/>
        <v>17</v>
      </c>
      <c r="BU49" s="6">
        <f t="shared" si="9"/>
        <v>7</v>
      </c>
      <c r="BV49" s="6">
        <f t="shared" si="9"/>
        <v>14</v>
      </c>
      <c r="BW49" s="6">
        <f t="shared" si="9"/>
        <v>7</v>
      </c>
      <c r="BX49" s="6">
        <f t="shared" si="9"/>
        <v>10</v>
      </c>
      <c r="BY49" s="6">
        <f t="shared" si="9"/>
        <v>7</v>
      </c>
      <c r="BZ49" s="28">
        <f t="shared" si="9"/>
        <v>0</v>
      </c>
      <c r="CA49" s="6">
        <f t="shared" si="9"/>
        <v>0</v>
      </c>
      <c r="CB49" s="6">
        <f t="shared" si="9"/>
        <v>0</v>
      </c>
      <c r="CC49" s="6">
        <f t="shared" si="9"/>
        <v>0</v>
      </c>
      <c r="CD49" s="6">
        <f t="shared" si="9"/>
        <v>0</v>
      </c>
      <c r="CE49" s="6">
        <f t="shared" si="9"/>
        <v>0</v>
      </c>
      <c r="CF49" s="6">
        <f t="shared" si="9"/>
        <v>0</v>
      </c>
      <c r="CG49" s="6">
        <f t="shared" si="9"/>
        <v>0</v>
      </c>
      <c r="CH49" s="6">
        <f t="shared" si="9"/>
        <v>0</v>
      </c>
      <c r="CI49" s="6">
        <f t="shared" si="9"/>
        <v>0</v>
      </c>
      <c r="CJ49" s="6">
        <f t="shared" si="9"/>
        <v>0</v>
      </c>
      <c r="CK49" s="6">
        <f t="shared" si="9"/>
        <v>0</v>
      </c>
      <c r="CL49" s="6">
        <f t="shared" si="9"/>
        <v>0</v>
      </c>
      <c r="CM49" s="6">
        <f t="shared" si="9"/>
        <v>0</v>
      </c>
      <c r="CN49" s="6">
        <f t="shared" si="9"/>
        <v>4</v>
      </c>
      <c r="CO49" s="6">
        <f t="shared" si="9"/>
        <v>0</v>
      </c>
      <c r="CP49" s="6">
        <f t="shared" si="9"/>
        <v>8</v>
      </c>
      <c r="CQ49" s="6">
        <f t="shared" si="9"/>
        <v>0</v>
      </c>
      <c r="CR49" s="6">
        <f t="shared" si="9"/>
        <v>8</v>
      </c>
      <c r="CS49" s="6">
        <f t="shared" si="9"/>
        <v>0</v>
      </c>
      <c r="CT49" s="6">
        <f t="shared" ref="CT49:DC49" si="10">SUM(CT7:CT48)</f>
        <v>4</v>
      </c>
      <c r="CU49" s="6">
        <f t="shared" si="10"/>
        <v>3</v>
      </c>
      <c r="CV49" s="6">
        <f t="shared" si="10"/>
        <v>4</v>
      </c>
      <c r="CW49" s="6">
        <f t="shared" si="10"/>
        <v>3</v>
      </c>
      <c r="CX49" s="6">
        <f t="shared" si="10"/>
        <v>8</v>
      </c>
      <c r="CY49" s="6">
        <f t="shared" si="10"/>
        <v>0</v>
      </c>
      <c r="CZ49" s="6">
        <f t="shared" si="10"/>
        <v>8</v>
      </c>
      <c r="DA49" s="6">
        <f t="shared" si="10"/>
        <v>0</v>
      </c>
      <c r="DB49" s="6">
        <f t="shared" si="10"/>
        <v>4</v>
      </c>
      <c r="DC49" s="6">
        <f t="shared" si="10"/>
        <v>4</v>
      </c>
    </row>
    <row r="50" spans="1:107" ht="15.75" x14ac:dyDescent="0.25">
      <c r="A50" s="11"/>
      <c r="B50" s="11"/>
      <c r="C50" s="12"/>
      <c r="D50" s="13"/>
      <c r="E50" s="12"/>
      <c r="F50" s="12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</row>
    <row r="51" spans="1:107" ht="15.75" x14ac:dyDescent="0.25">
      <c r="A51" s="11"/>
      <c r="B51" s="11"/>
      <c r="C51" s="12"/>
      <c r="D51" s="13"/>
      <c r="E51" s="84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6"/>
    </row>
    <row r="52" spans="1:107" ht="15.75" x14ac:dyDescent="0.25"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</row>
    <row r="54" spans="1:107" x14ac:dyDescent="0.25">
      <c r="M54" s="1">
        <f>M19+M20+M21+M22+M23+M24+M25+M26+M30+M31+M32+M36+M37+M38+M42+M43+M44+M45+M46+M47</f>
        <v>2695</v>
      </c>
      <c r="AK54" s="21" t="s">
        <v>79</v>
      </c>
      <c r="AL54" s="88"/>
      <c r="AM54" s="89"/>
      <c r="AN54" s="89"/>
      <c r="AO54" s="89"/>
      <c r="AP54" s="90"/>
    </row>
    <row r="55" spans="1:107" x14ac:dyDescent="0.25">
      <c r="M55" s="1">
        <f>M7+M8+M9+M10+M11+M12+M13+M16+M17+M18+M27+M28+M29+M33+M34+M35+M39+M40+M41</f>
        <v>3597</v>
      </c>
      <c r="AK55" s="22" t="s">
        <v>80</v>
      </c>
      <c r="AL55" s="87"/>
      <c r="AM55" s="87"/>
      <c r="AN55" s="87"/>
      <c r="AO55" s="87"/>
      <c r="AP55" s="87"/>
    </row>
    <row r="57" spans="1:107" x14ac:dyDescent="0.25">
      <c r="M57" s="25"/>
    </row>
  </sheetData>
  <mergeCells count="88">
    <mergeCell ref="AV5:AW5"/>
    <mergeCell ref="BR5:BS5"/>
    <mergeCell ref="BT5:BU5"/>
    <mergeCell ref="BV5:BW5"/>
    <mergeCell ref="AR5:AS5"/>
    <mergeCell ref="AT5:AU5"/>
    <mergeCell ref="AX5:AY5"/>
    <mergeCell ref="AZ5:BA5"/>
    <mergeCell ref="BB5:BC5"/>
    <mergeCell ref="BD5:BE5"/>
    <mergeCell ref="BF5:BG5"/>
    <mergeCell ref="BH5:BI5"/>
    <mergeCell ref="BJ5:BK5"/>
    <mergeCell ref="BL5:BM5"/>
    <mergeCell ref="BN5:BO5"/>
    <mergeCell ref="BP5:BQ5"/>
    <mergeCell ref="C37:C38"/>
    <mergeCell ref="C39:C41"/>
    <mergeCell ref="C42:C44"/>
    <mergeCell ref="C7:C8"/>
    <mergeCell ref="C27:C28"/>
    <mergeCell ref="C31:C32"/>
    <mergeCell ref="C23:C25"/>
    <mergeCell ref="CR5:CS5"/>
    <mergeCell ref="CB5:CC5"/>
    <mergeCell ref="CD5:CE5"/>
    <mergeCell ref="CF5:CG5"/>
    <mergeCell ref="CH5:CI5"/>
    <mergeCell ref="CJ5:CK5"/>
    <mergeCell ref="CN5:CO5"/>
    <mergeCell ref="CP5:CQ5"/>
    <mergeCell ref="CL5:CM5"/>
    <mergeCell ref="BX5:BY5"/>
    <mergeCell ref="BZ5:CA5"/>
    <mergeCell ref="T5:T6"/>
    <mergeCell ref="U5:U6"/>
    <mergeCell ref="Y4:AC5"/>
    <mergeCell ref="G4:X4"/>
    <mergeCell ref="AE5:AE6"/>
    <mergeCell ref="AD5:AD6"/>
    <mergeCell ref="AI4:AI6"/>
    <mergeCell ref="AJ4:AJ6"/>
    <mergeCell ref="AK4:AK6"/>
    <mergeCell ref="AL5:AM5"/>
    <mergeCell ref="AP5:AQ5"/>
    <mergeCell ref="AN5:AO5"/>
    <mergeCell ref="AF5:AF6"/>
    <mergeCell ref="AD4:AH4"/>
    <mergeCell ref="G5:G6"/>
    <mergeCell ref="W5:W6"/>
    <mergeCell ref="X5:X6"/>
    <mergeCell ref="I5:I6"/>
    <mergeCell ref="Q5:Q6"/>
    <mergeCell ref="J5:J6"/>
    <mergeCell ref="K5:K6"/>
    <mergeCell ref="L5:L6"/>
    <mergeCell ref="N5:N6"/>
    <mergeCell ref="M5:M6"/>
    <mergeCell ref="P5:P6"/>
    <mergeCell ref="O5:O6"/>
    <mergeCell ref="S5:S6"/>
    <mergeCell ref="AG5:AG6"/>
    <mergeCell ref="AH5:AH6"/>
    <mergeCell ref="R5:R6"/>
    <mergeCell ref="A7:A47"/>
    <mergeCell ref="B7:B47"/>
    <mergeCell ref="V5:V6"/>
    <mergeCell ref="A4:A6"/>
    <mergeCell ref="D4:D6"/>
    <mergeCell ref="E4:E6"/>
    <mergeCell ref="F4:F6"/>
    <mergeCell ref="H5:H6"/>
    <mergeCell ref="C9:C10"/>
    <mergeCell ref="C11:C14"/>
    <mergeCell ref="B4:C6"/>
    <mergeCell ref="C33:C34"/>
    <mergeCell ref="C19:C22"/>
    <mergeCell ref="E51:AU51"/>
    <mergeCell ref="AL55:AP55"/>
    <mergeCell ref="AL54:AP54"/>
    <mergeCell ref="E52:AU52"/>
    <mergeCell ref="E49:G49"/>
    <mergeCell ref="G50:AK50"/>
    <mergeCell ref="CT5:CU5"/>
    <mergeCell ref="CV5:CW5"/>
    <mergeCell ref="CX5:CY5"/>
    <mergeCell ref="CZ5:DA5"/>
    <mergeCell ref="DB5:DC5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Рем ЦМ №14 </vt:lpstr>
      <vt:lpstr>'Рем ЦМ №14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2024-11-21T14:27:47Z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