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160ADAEE-7E19-47C9-88B3-9FF3A42E70B4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Рем ЦМ №13 " sheetId="8" r:id="rId1"/>
  </sheets>
  <definedNames>
    <definedName name="_xlnm._FilterDatabase" localSheetId="0" hidden="1">'Рем ЦМ №13 '!$A$7:$CS$39</definedName>
    <definedName name="_xlnm.Print_Area" localSheetId="0">'Рем ЦМ №13 '!$A$1:$DC$41</definedName>
  </definedNames>
  <calcPr calcId="191029"/>
</workbook>
</file>

<file path=xl/calcChain.xml><?xml version="1.0" encoding="utf-8"?>
<calcChain xmlns="http://schemas.openxmlformats.org/spreadsheetml/2006/main">
  <c r="M42" i="8" l="1"/>
  <c r="M43" i="8"/>
  <c r="E8" i="8" l="1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7" i="8"/>
  <c r="BZ37" i="8"/>
  <c r="CA37" i="8"/>
  <c r="CB37" i="8"/>
  <c r="CC37" i="8"/>
  <c r="CD37" i="8"/>
  <c r="CE37" i="8"/>
  <c r="CF37" i="8"/>
  <c r="CG37" i="8"/>
  <c r="CH37" i="8"/>
  <c r="CI37" i="8"/>
  <c r="CJ37" i="8"/>
  <c r="CK37" i="8"/>
  <c r="CL37" i="8"/>
  <c r="CM37" i="8"/>
  <c r="CN37" i="8"/>
  <c r="CO37" i="8"/>
  <c r="CP37" i="8"/>
  <c r="CQ37" i="8"/>
  <c r="CR37" i="8"/>
  <c r="CS37" i="8"/>
  <c r="CT37" i="8"/>
  <c r="CU37" i="8"/>
  <c r="CV37" i="8"/>
  <c r="CW37" i="8"/>
  <c r="CX37" i="8"/>
  <c r="CY37" i="8"/>
  <c r="CZ37" i="8"/>
  <c r="DA37" i="8"/>
  <c r="DB37" i="8"/>
  <c r="DC37" i="8"/>
  <c r="F24" i="8" l="1"/>
  <c r="M24" i="8" l="1"/>
  <c r="F9" i="8" l="1"/>
  <c r="F8" i="8"/>
  <c r="M9" i="8" l="1"/>
  <c r="M8" i="8"/>
  <c r="F12" i="8" l="1"/>
  <c r="F13" i="8"/>
  <c r="F14" i="8"/>
  <c r="F15" i="8"/>
  <c r="F16" i="8"/>
  <c r="F17" i="8"/>
  <c r="F18" i="8"/>
  <c r="F19" i="8"/>
  <c r="F20" i="8"/>
  <c r="F21" i="8"/>
  <c r="F22" i="8"/>
  <c r="F23" i="8"/>
  <c r="F25" i="8"/>
  <c r="F26" i="8"/>
  <c r="F27" i="8"/>
  <c r="F28" i="8"/>
  <c r="F29" i="8"/>
  <c r="F30" i="8"/>
  <c r="F31" i="8"/>
  <c r="F32" i="8"/>
  <c r="F33" i="8"/>
  <c r="F34" i="8"/>
  <c r="F35" i="8"/>
  <c r="BW37" i="8"/>
  <c r="AL37" i="8"/>
  <c r="M32" i="8" l="1"/>
  <c r="M28" i="8"/>
  <c r="M23" i="8"/>
  <c r="M17" i="8"/>
  <c r="M25" i="8"/>
  <c r="M16" i="8"/>
  <c r="M30" i="8"/>
  <c r="M26" i="8"/>
  <c r="M13" i="8"/>
  <c r="M15" i="8"/>
  <c r="M19" i="8"/>
  <c r="M34" i="8"/>
  <c r="M33" i="8"/>
  <c r="M35" i="8"/>
  <c r="M31" i="8"/>
  <c r="M29" i="8"/>
  <c r="M27" i="8"/>
  <c r="M22" i="8"/>
  <c r="M21" i="8"/>
  <c r="M20" i="8"/>
  <c r="M18" i="8"/>
  <c r="M14" i="8"/>
  <c r="M12" i="8"/>
  <c r="BQ37" i="8"/>
  <c r="BM37" i="8"/>
  <c r="BN37" i="8"/>
  <c r="BO37" i="8"/>
  <c r="BP37" i="8"/>
  <c r="BR37" i="8"/>
  <c r="BS37" i="8"/>
  <c r="BT37" i="8"/>
  <c r="BU37" i="8"/>
  <c r="BV37" i="8"/>
  <c r="BX37" i="8"/>
  <c r="BY37" i="8"/>
  <c r="F11" i="8" l="1"/>
  <c r="F10" i="8"/>
  <c r="M11" i="8" l="1"/>
  <c r="M10" i="8"/>
  <c r="AS37" i="8" l="1"/>
  <c r="AT37" i="8"/>
  <c r="AU37" i="8"/>
  <c r="AV37" i="8"/>
  <c r="AW37" i="8"/>
  <c r="AX37" i="8"/>
  <c r="AY37" i="8"/>
  <c r="AZ37" i="8"/>
  <c r="BA37" i="8"/>
  <c r="BB37" i="8"/>
  <c r="BC37" i="8"/>
  <c r="BD37" i="8"/>
  <c r="BE37" i="8"/>
  <c r="BF37" i="8"/>
  <c r="BG37" i="8"/>
  <c r="BH37" i="8"/>
  <c r="BI37" i="8"/>
  <c r="BJ37" i="8"/>
  <c r="BK37" i="8"/>
  <c r="BL37" i="8"/>
  <c r="AM37" i="8"/>
  <c r="AN37" i="8"/>
  <c r="AO37" i="8"/>
  <c r="AP37" i="8"/>
  <c r="AQ37" i="8"/>
  <c r="AR37" i="8"/>
  <c r="F7" i="8"/>
  <c r="AK37" i="8" l="1"/>
  <c r="M7" i="8"/>
  <c r="AK36" i="8" l="1"/>
  <c r="M36" i="8"/>
</calcChain>
</file>

<file path=xl/sharedStrings.xml><?xml version="1.0" encoding="utf-8"?>
<sst xmlns="http://schemas.openxmlformats.org/spreadsheetml/2006/main" count="122" uniqueCount="117">
  <si>
    <t xml:space="preserve">Unit / Ед. 
</t>
  </si>
  <si>
    <t>Quantity / Кол-во</t>
  </si>
  <si>
    <t>Total Master / 
Supervisor
Man-hours / Всего человеко-часов мастера / супервайзера</t>
  </si>
  <si>
    <t>Total Locksmith 
Fitter
Man-hours / Всего человеко-часов слесаря-ремонтника</t>
  </si>
  <si>
    <t>Total Rigger
Man-hours / Всего человеко-часов стропальщика</t>
  </si>
  <si>
    <t>Total Helpers
Man-hours / Всего человеко-часов подсобных рабочих</t>
  </si>
  <si>
    <t xml:space="preserve">Per Man-hour Rate of Master / 
Supervisor
(Rubles) / Почасовой тариф мастера / супервайзера (руб.)
</t>
  </si>
  <si>
    <t xml:space="preserve">Per Man-hour Rate of Locksmith 
Fitter 
(Rubles) / Почасовой тариф слесаря-ремонтника (руб.)
</t>
  </si>
  <si>
    <t xml:space="preserve">Per Man-hour Rate of Welder and 
Gas Cutter 
(Rubles)  / Почасовой тариф сварщика-газорезчика (руб.)
</t>
  </si>
  <si>
    <t>Total Welder and 
Gas Cutter
Man-hours / Всего человеко-часов сварщика-газорезчика</t>
  </si>
  <si>
    <t xml:space="preserve">Per Man-hour Rate of Rigger                        
(Rubles  / Почасовой тариф стропальщика (руб.)
</t>
  </si>
  <si>
    <t xml:space="preserve">Per Man-hour Rate of Helpers 
(Rubles)  / Почасовой тариф подсобных рабочих  (руб.)
</t>
  </si>
  <si>
    <t xml:space="preserve">Total Cost of Master / 
Supervisor
(Rubles) / Итоговые затраты на мастера / супервайзера (руб.)
</t>
  </si>
  <si>
    <t xml:space="preserve">Total Cost of Locksmith 
Fitter 
(Rubles) /  Итоговые затраты на слесаря-ремонтника (руб.)
</t>
  </si>
  <si>
    <t xml:space="preserve">Total Cost of Welder and 
Gas Cutter 
(Rubles) /  Итоговые затраты на сварщика-газорезчика (руб.)
</t>
  </si>
  <si>
    <t xml:space="preserve">Total Cost of Rigger                        
(Rubles) /  Итоговые затраты на стропальщика (руб.)
</t>
  </si>
  <si>
    <t xml:space="preserve">Total Cost of Helpers 
(Rubles) /  Итоговые затраты на подсобных рабочих (руб.)
</t>
  </si>
  <si>
    <t>Per Unit 
Cost
(Rubles) / Стоимость единицы (руб.)</t>
  </si>
  <si>
    <t>Details of Consumables Used by Contractor / Детали расходных материалов, используемых подрядчиком</t>
  </si>
  <si>
    <t>Name of Consumable / Название расходного материала</t>
  </si>
  <si>
    <t>Special Machines and Tools Required / Необходимые специальные машины и инструменты</t>
  </si>
  <si>
    <t>Name of Machine / Tool / 
Название машины / инструмента</t>
  </si>
  <si>
    <t>Quantity / Количество</t>
  </si>
  <si>
    <r>
      <t xml:space="preserve">Total Cost of Consumables
(Rubles)  </t>
    </r>
    <r>
      <rPr>
        <b/>
        <sz val="11"/>
        <color rgb="FFFF0000"/>
        <rFont val="Calibri"/>
        <family val="2"/>
        <charset val="204"/>
        <scheme val="minor"/>
      </rPr>
      <t>(b)</t>
    </r>
    <r>
      <rPr>
        <b/>
        <sz val="11"/>
        <color theme="1"/>
        <rFont val="Calibri"/>
        <family val="2"/>
        <charset val="204"/>
        <scheme val="minor"/>
      </rPr>
      <t xml:space="preserve">  / Общая стоимость расходных запчастей (руб.) </t>
    </r>
    <r>
      <rPr>
        <b/>
        <sz val="11"/>
        <color rgb="FFFF0000"/>
        <rFont val="Calibri"/>
        <family val="2"/>
        <charset val="204"/>
        <scheme val="minor"/>
      </rPr>
      <t>(b)</t>
    </r>
  </si>
  <si>
    <r>
      <t xml:space="preserve">Total Cost of Special Machine / Tool
</t>
    </r>
    <r>
      <rPr>
        <b/>
        <sz val="11"/>
        <color rgb="FFFF0000"/>
        <rFont val="Calibri"/>
        <family val="2"/>
        <charset val="204"/>
        <scheme val="minor"/>
      </rPr>
      <t xml:space="preserve">( c ) </t>
    </r>
    <r>
      <rPr>
        <b/>
        <sz val="11"/>
        <rFont val="Calibri"/>
        <family val="2"/>
        <charset val="204"/>
        <scheme val="minor"/>
      </rPr>
      <t xml:space="preserve">/ 
Общая стоимость специальной машины / инструмента
</t>
    </r>
    <r>
      <rPr>
        <b/>
        <sz val="11"/>
        <color rgb="FFFF0000"/>
        <rFont val="Calibri"/>
        <family val="2"/>
        <charset val="204"/>
        <scheme val="minor"/>
      </rPr>
      <t xml:space="preserve">(c) </t>
    </r>
  </si>
  <si>
    <r>
      <t xml:space="preserve">Total Actual Cost 
of 
Repair
</t>
    </r>
    <r>
      <rPr>
        <b/>
        <sz val="11"/>
        <color rgb="FFFF0000"/>
        <rFont val="Calibri"/>
        <family val="2"/>
        <charset val="204"/>
        <scheme val="minor"/>
      </rPr>
      <t xml:space="preserve">(a+b+c) </t>
    </r>
    <r>
      <rPr>
        <b/>
        <sz val="11"/>
        <rFont val="Calibri"/>
        <family val="2"/>
        <charset val="204"/>
        <scheme val="minor"/>
      </rPr>
      <t xml:space="preserve">/ Общая фактическая стоимость
из
ремонт </t>
    </r>
    <r>
      <rPr>
        <b/>
        <sz val="11"/>
        <color rgb="FFFF0000"/>
        <rFont val="Calibri"/>
        <family val="2"/>
        <charset val="204"/>
        <scheme val="minor"/>
      </rPr>
      <t>(a+b+c)
(A)</t>
    </r>
  </si>
  <si>
    <r>
      <t xml:space="preserve">Profit Considered by Contractor (%) / 
Прибыль, учитываемая Подрядчиком (%)
(10%)
</t>
    </r>
    <r>
      <rPr>
        <b/>
        <sz val="11"/>
        <color rgb="FFFF0000"/>
        <rFont val="Calibri"/>
        <family val="2"/>
        <charset val="204"/>
        <scheme val="minor"/>
      </rPr>
      <t>(P)</t>
    </r>
  </si>
  <si>
    <t>Тариф за час</t>
  </si>
  <si>
    <t xml:space="preserve"> Общий час</t>
  </si>
  <si>
    <r>
      <t xml:space="preserve">Total Cost of The Manpower for The Task
(Rubles)
</t>
    </r>
    <r>
      <rPr>
        <b/>
        <sz val="8"/>
        <color rgb="FFFF0000"/>
        <rFont val="Calibri"/>
        <family val="2"/>
        <charset val="204"/>
        <scheme val="minor"/>
      </rPr>
      <t xml:space="preserve">(a) </t>
    </r>
    <r>
      <rPr>
        <b/>
        <sz val="8"/>
        <rFont val="Calibri"/>
        <family val="2"/>
        <charset val="204"/>
        <scheme val="minor"/>
      </rPr>
      <t xml:space="preserve">/ Общие затраты на рабочую силу при выполеннии задачи </t>
    </r>
    <r>
      <rPr>
        <b/>
        <sz val="8"/>
        <color rgb="FFFF0000"/>
        <rFont val="Calibri"/>
        <family val="2"/>
        <charset val="204"/>
        <scheme val="minor"/>
      </rPr>
      <t>(a)</t>
    </r>
  </si>
  <si>
    <t xml:space="preserve"> Всего человеко-часов на выполнение задачи</t>
  </si>
  <si>
    <t xml:space="preserve"> Общая численность персонала</t>
  </si>
  <si>
    <t xml:space="preserve"> Расчетное время выполнения задачи (ч)</t>
  </si>
  <si>
    <t xml:space="preserve">
План  выполнения работ, основанный на работе в 
1 смену / день (12 часов работы) или 2 смены / день (работа 24-часа)</t>
  </si>
  <si>
    <t>Детализация задачи</t>
  </si>
  <si>
    <t xml:space="preserve"> Оборудование</t>
  </si>
  <si>
    <t>Завод</t>
  </si>
  <si>
    <r>
      <t xml:space="preserve">
Общая стоимость ремонта 
</t>
    </r>
    <r>
      <rPr>
        <b/>
        <sz val="11"/>
        <color rgb="FFFF0000"/>
        <rFont val="Calibri"/>
        <family val="2"/>
        <charset val="204"/>
        <scheme val="minor"/>
      </rPr>
      <t>(T) = (A+P)</t>
    </r>
  </si>
  <si>
    <t>Среднее кол-во человек в смену</t>
  </si>
  <si>
    <t>Сутки 1</t>
  </si>
  <si>
    <t>Сутки 2</t>
  </si>
  <si>
    <t>Сутки 3</t>
  </si>
  <si>
    <t>Сутки 4</t>
  </si>
  <si>
    <t>Сутки 5</t>
  </si>
  <si>
    <t>Сутки 6</t>
  </si>
  <si>
    <t>Сутки 7</t>
  </si>
  <si>
    <t>Сутки 8</t>
  </si>
  <si>
    <t>Сутки 9</t>
  </si>
  <si>
    <t>Сутки 10</t>
  </si>
  <si>
    <t>Сутки 11</t>
  </si>
  <si>
    <t>Сутки 12</t>
  </si>
  <si>
    <t>Сутки 13</t>
  </si>
  <si>
    <t>Сутки 14</t>
  </si>
  <si>
    <t>Сутки 15</t>
  </si>
  <si>
    <t>Сутки 16</t>
  </si>
  <si>
    <t>Сутки 17</t>
  </si>
  <si>
    <t>Сутки 18</t>
  </si>
  <si>
    <t>Сутки 19</t>
  </si>
  <si>
    <t>Сутки 20</t>
  </si>
  <si>
    <t>Сутки 21</t>
  </si>
  <si>
    <t>Сутки 22</t>
  </si>
  <si>
    <t>Сутки 23</t>
  </si>
  <si>
    <t>Сутки 24</t>
  </si>
  <si>
    <t>Сутки 25</t>
  </si>
  <si>
    <t>Сутки 26</t>
  </si>
  <si>
    <t>Сутки 27</t>
  </si>
  <si>
    <t>Сутки 28</t>
  </si>
  <si>
    <t>Сутки 29</t>
  </si>
  <si>
    <t>Сутки 30</t>
  </si>
  <si>
    <t>Ц/м №13(3.2*15м) 53D.BM100, Инв.№ВС131087</t>
  </si>
  <si>
    <t>Маслосистема цапфовых подшипников</t>
  </si>
  <si>
    <t>Корпус мельницы</t>
  </si>
  <si>
    <t>Межкамерная решетка</t>
  </si>
  <si>
    <t>Выходящая решетка</t>
  </si>
  <si>
    <t>Аэрожелоб</t>
  </si>
  <si>
    <t>ПКН мельницы</t>
  </si>
  <si>
    <t>Редуктор главного привода А-2400</t>
  </si>
  <si>
    <t>Ревизия редуктора (демонтаж/монтаж смотрового люка редуктора, демонтаж/монтаж плечевых крышек подшипниковых узлов-осмотр, замер зазоров)</t>
  </si>
  <si>
    <t>Промсоединение</t>
  </si>
  <si>
    <t>КПС</t>
  </si>
  <si>
    <t>Цапфовые подшипники</t>
  </si>
  <si>
    <t xml:space="preserve">Система водяного охлаждения </t>
  </si>
  <si>
    <t>Питатель (ленточный дозатор)</t>
  </si>
  <si>
    <t>Дымосос аспирационный</t>
  </si>
  <si>
    <t>Цементопровод</t>
  </si>
  <si>
    <t>Собственный персонал</t>
  </si>
  <si>
    <t>Подрядная организация</t>
  </si>
  <si>
    <t>Наплавка перьев трубошнека и языка течки.</t>
  </si>
  <si>
    <t>Промежуточный бункер, загрузочная течка и трубошнек входного днища</t>
  </si>
  <si>
    <t>Замена плит 1-ой камеры (9рядов)</t>
  </si>
  <si>
    <t>Замена бронефутеровки 1-ой камеры</t>
  </si>
  <si>
    <t>Замена шпилек люков. Обтяжка замененных б/болтов 2 раза.</t>
  </si>
  <si>
    <t>Замена полотна на аэрожолобе, ревизия выходящего сита разгрузочной шахты(при необходимости -замена)</t>
  </si>
  <si>
    <t>АО "БЦ"</t>
  </si>
  <si>
    <t>Установка уплотнения между течкой и трубошнеком</t>
  </si>
  <si>
    <t>Ремонт трубы подачи ПАВ.</t>
  </si>
  <si>
    <t>Ревизия запорной арматуры маслостанции, устранение течей масла, покраска труб и бака. Очистка бака (замена масла). Очистка сетчатого фильтра  (ремонт) (1 шт.)</t>
  </si>
  <si>
    <t>Ревизия каналов сферы подшипников цапфовых, очистка труб подачи и слива масла. Ревизия маслоохладителя</t>
  </si>
  <si>
    <t>Замена лобовых б/плит</t>
  </si>
  <si>
    <t xml:space="preserve"> Замена глухих секторов со стороны 2 камеры. Замена щелевых секторов.</t>
  </si>
  <si>
    <t>Очистка от мелкого шара секторов выходящей решетки. Изготовление и монтаж расклиновки лобвых, проката, плит, секторов м/к и вых.решеток. Замена полотна на аэрожолобе. Ремонт металлоловушки. Ревизия запорной арматуры на аэрожолобе. Ревизия выходящего сита разгрузочной шахты ( при необходимости - замена). Замена труб сброса остаточного давления с ПКН 20м.п. с изготовлением ревизионных люков.</t>
  </si>
  <si>
    <t>Очистка ПКН. Ревизия ЭСМ (2шт.). Ревизия задвижек Ду-150 (2шт.)</t>
  </si>
  <si>
    <t>Сборка загрузочных горловин. Установка латок на корпус ПКН при уменьшении толщины стенки. Замена войлочного уплотнений смотровых люков ПКН. Ревизия/замена сбросных клапанов.</t>
  </si>
  <si>
    <t>Ревизия отсечных клапанов, с изготовлением и заменой резиновых мембран (2 шт.) Замена рукавов системы пневмораспределения ПКН</t>
  </si>
  <si>
    <t>Замена пневмоцилиндров привода сборных клапанов и привода загрузочного клапана. Реввизия эл.магнытных клапанов</t>
  </si>
  <si>
    <t>Регулировка подачи масла в подшипники, замена маслонасосов, ревизия запорной арматуры маслостанции, устранение течей масла, очистка сетчатого фильтра маслостанции, очистка бака/замена масла.Ревизия маслоохладителя (1 шт.). Покраска труб и бака</t>
  </si>
  <si>
    <t>Замена подшипников 1 и2 передачи при увеличении зазоров</t>
  </si>
  <si>
    <t>Ревизия зубчатого зацепления, набивка литолом</t>
  </si>
  <si>
    <t>Восстановить лопатки скребковой цепи/Замена ленты КПС. Ревизия натяжных станций (2 шт.) Очистка каналов-жолобов (утепление короба) (2 шт.) Ревизия цепи КПС (замена цепи) Замена клиновых ремней</t>
  </si>
  <si>
    <t>Смазка подшипников приводных и натяжных звездочек и цепной передачи. Ревизия приводных узлов КПС (двигатель,звездочки,редуктора,рама,поддерживающие валы) Ремонт труб сброса пыли (ремонт мигалок) (2 шт.)</t>
  </si>
  <si>
    <t>Ревизия ( замена вкладышей ). Ревизия каналов сферы подшипников цапфовых, очистка труб подачи и слива масла</t>
  </si>
  <si>
    <t>Ревизия труб, замена участка. Ревизия холодильника охлаждения масла двигателя ( с заменой подводящих труб )</t>
  </si>
  <si>
    <t>Замена участка трубы цем.провода на силосах (стесненные условия)</t>
  </si>
  <si>
    <t>Ревизия картера вентилятора(замена подшипников) Ремонт турбины и дифузора</t>
  </si>
  <si>
    <t xml:space="preserve">Ревизия механизма жалюзей </t>
  </si>
  <si>
    <t>Ревизия с полной разборкой(замена подшипников на роликах,натяжном и приводном барабанах,заменой ленты) Латочный ремонт нижнего яруса бункера (сварочные работы)</t>
  </si>
  <si>
    <t>Замена отбортовки. Ремонт бункера (сварочные работы) (10 п.м.)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</si>
</sst>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₽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0"/>
      <name val="Arial Cyr"/>
      <charset val="204"/>
    </font>
    <font>
      <b/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ck">
        <color rgb="FFFF0000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3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0" fillId="8" borderId="24" xfId="0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7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8" borderId="4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8" borderId="46" xfId="0" applyFill="1" applyBorder="1" applyAlignment="1">
      <alignment horizontal="center" vertical="center"/>
    </xf>
    <xf numFmtId="0" fontId="0" fillId="8" borderId="47" xfId="0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8" borderId="0" xfId="0" applyFill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15" fillId="7" borderId="40" xfId="0" applyFont="1" applyFill="1" applyBorder="1" applyAlignment="1">
      <alignment vertical="center" wrapText="1"/>
    </xf>
    <xf numFmtId="4" fontId="10" fillId="7" borderId="49" xfId="0" applyNumberFormat="1" applyFont="1" applyFill="1" applyBorder="1" applyAlignment="1">
      <alignment vertical="center"/>
    </xf>
    <xf numFmtId="0" fontId="10" fillId="0" borderId="49" xfId="0" applyFont="1" applyBorder="1" applyAlignment="1">
      <alignment vertical="center"/>
    </xf>
    <xf numFmtId="164" fontId="10" fillId="7" borderId="50" xfId="0" applyNumberFormat="1" applyFont="1" applyFill="1" applyBorder="1" applyAlignment="1">
      <alignment horizontal="center" vertical="center"/>
    </xf>
    <xf numFmtId="0" fontId="10" fillId="0" borderId="51" xfId="0" applyFont="1" applyFill="1" applyBorder="1" applyAlignment="1">
      <alignment horizontal="center" vertical="center" wrapText="1"/>
    </xf>
    <xf numFmtId="0" fontId="10" fillId="0" borderId="51" xfId="0" applyFont="1" applyFill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53" xfId="0" applyFont="1" applyFill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3" fillId="7" borderId="26" xfId="0" applyFont="1" applyFill="1" applyBorder="1" applyAlignment="1"/>
    <xf numFmtId="0" fontId="0" fillId="7" borderId="45" xfId="0" applyFill="1" applyBorder="1" applyAlignment="1">
      <alignment horizontal="center" vertical="center"/>
    </xf>
    <xf numFmtId="0" fontId="13" fillId="9" borderId="40" xfId="0" applyFont="1" applyFill="1" applyBorder="1" applyAlignment="1">
      <alignment vertical="center" wrapText="1"/>
    </xf>
    <xf numFmtId="0" fontId="13" fillId="7" borderId="40" xfId="0" applyFont="1" applyFill="1" applyBorder="1" applyAlignment="1">
      <alignment vertical="center" wrapText="1"/>
    </xf>
    <xf numFmtId="0" fontId="13" fillId="0" borderId="48" xfId="0" applyFont="1" applyFill="1" applyBorder="1" applyAlignment="1">
      <alignment vertical="center" wrapText="1"/>
    </xf>
    <xf numFmtId="0" fontId="13" fillId="0" borderId="4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5" fillId="0" borderId="44" xfId="0" applyFont="1" applyFill="1" applyBorder="1" applyAlignment="1">
      <alignment vertical="center" wrapText="1"/>
    </xf>
    <xf numFmtId="0" fontId="13" fillId="0" borderId="44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0" fillId="9" borderId="25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164" fontId="10" fillId="7" borderId="43" xfId="0" applyNumberFormat="1" applyFont="1" applyFill="1" applyBorder="1" applyAlignment="1">
      <alignment horizontal="left" vertical="center"/>
    </xf>
    <xf numFmtId="164" fontId="10" fillId="7" borderId="39" xfId="0" applyNumberFormat="1" applyFont="1" applyFill="1" applyBorder="1" applyAlignment="1">
      <alignment horizontal="left" vertical="center"/>
    </xf>
    <xf numFmtId="164" fontId="10" fillId="7" borderId="42" xfId="0" applyNumberFormat="1" applyFont="1" applyFill="1" applyBorder="1" applyAlignment="1">
      <alignment horizontal="left" vertical="center"/>
    </xf>
    <xf numFmtId="164" fontId="0" fillId="7" borderId="1" xfId="0" applyNumberFormat="1" applyFill="1" applyBorder="1" applyAlignment="1">
      <alignment horizontal="center" vertical="center"/>
    </xf>
    <xf numFmtId="164" fontId="0" fillId="9" borderId="43" xfId="0" applyNumberFormat="1" applyFill="1" applyBorder="1" applyAlignment="1">
      <alignment horizontal="center" vertical="center"/>
    </xf>
    <xf numFmtId="164" fontId="0" fillId="9" borderId="39" xfId="0" applyNumberFormat="1" applyFill="1" applyBorder="1" applyAlignment="1">
      <alignment horizontal="center" vertical="center"/>
    </xf>
    <xf numFmtId="164" fontId="0" fillId="9" borderId="42" xfId="0" applyNumberForma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/>
    </xf>
    <xf numFmtId="0" fontId="10" fillId="7" borderId="43" xfId="0" applyFont="1" applyFill="1" applyBorder="1" applyAlignment="1">
      <alignment horizontal="center" vertical="center"/>
    </xf>
    <xf numFmtId="0" fontId="10" fillId="7" borderId="39" xfId="0" applyFont="1" applyFill="1" applyBorder="1" applyAlignment="1">
      <alignment horizontal="center" vertical="center"/>
    </xf>
    <xf numFmtId="0" fontId="10" fillId="7" borderId="42" xfId="0" applyFont="1" applyFill="1" applyBorder="1" applyAlignment="1">
      <alignment horizontal="center" vertical="center"/>
    </xf>
    <xf numFmtId="0" fontId="10" fillId="7" borderId="13" xfId="0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textRotation="90" wrapText="1"/>
    </xf>
    <xf numFmtId="0" fontId="11" fillId="0" borderId="38" xfId="0" applyFont="1" applyBorder="1" applyAlignment="1">
      <alignment horizontal="center" vertical="center" textRotation="90" wrapText="1"/>
    </xf>
    <xf numFmtId="0" fontId="11" fillId="0" borderId="31" xfId="0" applyFont="1" applyBorder="1" applyAlignment="1">
      <alignment horizontal="center" vertical="center" textRotation="90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13" fillId="7" borderId="40" xfId="0" applyFont="1" applyFill="1" applyBorder="1" applyAlignment="1">
      <alignment vertical="center" wrapText="1"/>
    </xf>
    <xf numFmtId="0" fontId="13" fillId="7" borderId="41" xfId="0" applyFont="1" applyFill="1" applyBorder="1" applyAlignment="1">
      <alignment vertical="center" wrapText="1"/>
    </xf>
    <xf numFmtId="0" fontId="13" fillId="7" borderId="38" xfId="0" applyFont="1" applyFill="1" applyBorder="1" applyAlignment="1">
      <alignment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13" fillId="7" borderId="40" xfId="0" applyFont="1" applyFill="1" applyBorder="1" applyAlignment="1">
      <alignment horizontal="center" vertical="center"/>
    </xf>
    <xf numFmtId="0" fontId="13" fillId="7" borderId="41" xfId="0" applyFont="1" applyFill="1" applyBorder="1" applyAlignment="1">
      <alignment horizontal="center" vertical="center"/>
    </xf>
    <xf numFmtId="0" fontId="13" fillId="9" borderId="40" xfId="0" applyFont="1" applyFill="1" applyBorder="1" applyAlignment="1">
      <alignment vertical="center" wrapText="1"/>
    </xf>
    <xf numFmtId="0" fontId="13" fillId="9" borderId="38" xfId="0" applyFont="1" applyFill="1" applyBorder="1" applyAlignment="1">
      <alignment vertical="center" wrapText="1"/>
    </xf>
    <xf numFmtId="0" fontId="13" fillId="9" borderId="4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7" borderId="30" xfId="0" applyFont="1" applyFill="1" applyBorder="1" applyAlignment="1">
      <alignment horizontal="center" vertical="center" wrapText="1"/>
    </xf>
    <xf numFmtId="0" fontId="13" fillId="7" borderId="3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C45"/>
  <sheetViews>
    <sheetView tabSelected="1" view="pageBreakPreview" topLeftCell="B1" zoomScale="85" zoomScaleNormal="70" zoomScaleSheetLayoutView="85" workbookViewId="0">
      <selection activeCell="AK43" sqref="AK43"/>
    </sheetView>
  </sheetViews>
  <sheetFormatPr defaultColWidth="8.5703125" defaultRowHeight="15" x14ac:dyDescent="0.25"/>
  <cols>
    <col min="1" max="1" width="11.42578125" style="1" customWidth="1"/>
    <col min="2" max="2" width="11.28515625" style="1" customWidth="1"/>
    <col min="3" max="3" width="22.42578125" style="6" customWidth="1"/>
    <col min="4" max="4" width="65.5703125" style="7" customWidth="1"/>
    <col min="5" max="5" width="12.85546875" style="6" customWidth="1"/>
    <col min="6" max="6" width="14.28515625" style="6" customWidth="1"/>
    <col min="7" max="7" width="12" style="1" customWidth="1"/>
    <col min="8" max="8" width="11.140625" style="1" hidden="1" customWidth="1"/>
    <col min="9" max="9" width="10.28515625" style="1" hidden="1" customWidth="1"/>
    <col min="10" max="10" width="10" style="1" hidden="1" customWidth="1"/>
    <col min="11" max="12" width="8.5703125" style="1" hidden="1" customWidth="1"/>
    <col min="13" max="13" width="10.85546875" style="1" customWidth="1"/>
    <col min="14" max="14" width="10.5703125" style="1" hidden="1" customWidth="1"/>
    <col min="15" max="15" width="9.85546875" style="1" hidden="1" customWidth="1"/>
    <col min="16" max="16" width="10" style="1" hidden="1" customWidth="1"/>
    <col min="17" max="17" width="9.5703125" style="1" hidden="1" customWidth="1"/>
    <col min="18" max="18" width="12.140625" style="1" hidden="1" customWidth="1"/>
    <col min="19" max="19" width="11.140625" style="1" hidden="1" customWidth="1"/>
    <col min="20" max="20" width="10.5703125" style="1" hidden="1" customWidth="1"/>
    <col min="21" max="21" width="11.28515625" style="1" hidden="1" customWidth="1"/>
    <col min="22" max="22" width="9.7109375" style="1" hidden="1" customWidth="1"/>
    <col min="23" max="23" width="11.7109375" style="1" hidden="1" customWidth="1"/>
    <col min="24" max="24" width="13.28515625" style="1" hidden="1" customWidth="1"/>
    <col min="25" max="25" width="15" style="1" hidden="1" customWidth="1"/>
    <col min="26" max="26" width="6.140625" style="1" hidden="1" customWidth="1"/>
    <col min="27" max="27" width="8.5703125" style="1" hidden="1" customWidth="1"/>
    <col min="28" max="28" width="12.5703125" style="1" hidden="1" customWidth="1"/>
    <col min="29" max="29" width="15.28515625" style="1" hidden="1" customWidth="1"/>
    <col min="30" max="30" width="12.7109375" style="1" hidden="1" customWidth="1"/>
    <col min="31" max="31" width="11.5703125" style="1" hidden="1" customWidth="1"/>
    <col min="32" max="32" width="11.28515625" style="1" hidden="1" customWidth="1"/>
    <col min="33" max="33" width="11.7109375" style="1" hidden="1" customWidth="1"/>
    <col min="34" max="34" width="14.28515625" style="1" hidden="1" customWidth="1"/>
    <col min="35" max="35" width="12.140625" style="1" hidden="1" customWidth="1"/>
    <col min="36" max="36" width="15.42578125" style="1" hidden="1" customWidth="1"/>
    <col min="37" max="37" width="28" style="1" customWidth="1"/>
    <col min="38" max="38" width="3.85546875" style="6" customWidth="1"/>
    <col min="39" max="65" width="3.42578125" style="6" bestFit="1" customWidth="1"/>
    <col min="66" max="77" width="3.42578125" style="1" bestFit="1" customWidth="1"/>
    <col min="78" max="78" width="7.5703125" style="29" hidden="1" customWidth="1"/>
    <col min="79" max="86" width="3.42578125" style="1" hidden="1" customWidth="1"/>
    <col min="87" max="87" width="3.140625" style="1" hidden="1" customWidth="1"/>
    <col min="88" max="97" width="3.42578125" style="1" hidden="1" customWidth="1"/>
    <col min="98" max="107" width="3.140625" style="1" bestFit="1" customWidth="1"/>
    <col min="108" max="16384" width="8.5703125" style="1"/>
  </cols>
  <sheetData>
    <row r="1" spans="1:107" ht="15.75" x14ac:dyDescent="0.25">
      <c r="A1" s="2"/>
      <c r="B1" s="2"/>
      <c r="AK1" s="8"/>
    </row>
    <row r="2" spans="1:107" x14ac:dyDescent="0.25">
      <c r="A2" s="2"/>
      <c r="B2" s="2"/>
    </row>
    <row r="3" spans="1:107" ht="15.75" thickBot="1" x14ac:dyDescent="0.3"/>
    <row r="4" spans="1:107" ht="24" customHeight="1" thickBot="1" x14ac:dyDescent="0.3">
      <c r="A4" s="79" t="s">
        <v>36</v>
      </c>
      <c r="B4" s="89" t="s">
        <v>35</v>
      </c>
      <c r="C4" s="90"/>
      <c r="D4" s="79" t="s">
        <v>34</v>
      </c>
      <c r="E4" s="79" t="s">
        <v>33</v>
      </c>
      <c r="F4" s="83" t="s">
        <v>32</v>
      </c>
      <c r="G4" s="124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6"/>
      <c r="Y4" s="119" t="s">
        <v>18</v>
      </c>
      <c r="Z4" s="119"/>
      <c r="AA4" s="119"/>
      <c r="AB4" s="119"/>
      <c r="AC4" s="120"/>
      <c r="AD4" s="100" t="s">
        <v>20</v>
      </c>
      <c r="AE4" s="101"/>
      <c r="AF4" s="101"/>
      <c r="AG4" s="101"/>
      <c r="AH4" s="102"/>
      <c r="AI4" s="113" t="s">
        <v>25</v>
      </c>
      <c r="AJ4" s="113" t="s">
        <v>26</v>
      </c>
      <c r="AK4" s="116" t="s">
        <v>37</v>
      </c>
    </row>
    <row r="5" spans="1:107" ht="21.75" customHeight="1" x14ac:dyDescent="0.25">
      <c r="A5" s="80"/>
      <c r="B5" s="91"/>
      <c r="C5" s="92"/>
      <c r="D5" s="80"/>
      <c r="E5" s="80"/>
      <c r="F5" s="80"/>
      <c r="G5" s="103" t="s">
        <v>31</v>
      </c>
      <c r="H5" s="84" t="s">
        <v>2</v>
      </c>
      <c r="I5" s="77" t="s">
        <v>3</v>
      </c>
      <c r="J5" s="77" t="s">
        <v>9</v>
      </c>
      <c r="K5" s="77" t="s">
        <v>4</v>
      </c>
      <c r="L5" s="107" t="s">
        <v>5</v>
      </c>
      <c r="M5" s="109" t="s">
        <v>30</v>
      </c>
      <c r="N5" s="84" t="s">
        <v>6</v>
      </c>
      <c r="O5" s="77" t="s">
        <v>7</v>
      </c>
      <c r="P5" s="77" t="s">
        <v>8</v>
      </c>
      <c r="Q5" s="77" t="s">
        <v>10</v>
      </c>
      <c r="R5" s="77" t="s">
        <v>11</v>
      </c>
      <c r="S5" s="77" t="s">
        <v>12</v>
      </c>
      <c r="T5" s="77" t="s">
        <v>13</v>
      </c>
      <c r="U5" s="77" t="s">
        <v>14</v>
      </c>
      <c r="V5" s="77" t="s">
        <v>15</v>
      </c>
      <c r="W5" s="77" t="s">
        <v>16</v>
      </c>
      <c r="X5" s="105" t="s">
        <v>29</v>
      </c>
      <c r="Y5" s="121"/>
      <c r="Z5" s="122"/>
      <c r="AA5" s="122"/>
      <c r="AB5" s="122"/>
      <c r="AC5" s="123"/>
      <c r="AD5" s="127" t="s">
        <v>21</v>
      </c>
      <c r="AE5" s="98" t="s">
        <v>22</v>
      </c>
      <c r="AF5" s="98" t="s">
        <v>27</v>
      </c>
      <c r="AG5" s="98" t="s">
        <v>28</v>
      </c>
      <c r="AH5" s="111" t="s">
        <v>24</v>
      </c>
      <c r="AI5" s="114"/>
      <c r="AJ5" s="114"/>
      <c r="AK5" s="117"/>
      <c r="AL5" s="59" t="s">
        <v>39</v>
      </c>
      <c r="AM5" s="59"/>
      <c r="AN5" s="59" t="s">
        <v>40</v>
      </c>
      <c r="AO5" s="59"/>
      <c r="AP5" s="59" t="s">
        <v>41</v>
      </c>
      <c r="AQ5" s="59"/>
      <c r="AR5" s="59" t="s">
        <v>42</v>
      </c>
      <c r="AS5" s="59"/>
      <c r="AT5" s="59" t="s">
        <v>43</v>
      </c>
      <c r="AU5" s="59"/>
      <c r="AV5" s="59" t="s">
        <v>44</v>
      </c>
      <c r="AW5" s="59"/>
      <c r="AX5" s="59" t="s">
        <v>45</v>
      </c>
      <c r="AY5" s="59"/>
      <c r="AZ5" s="59" t="s">
        <v>46</v>
      </c>
      <c r="BA5" s="59"/>
      <c r="BB5" s="59" t="s">
        <v>47</v>
      </c>
      <c r="BC5" s="59"/>
      <c r="BD5" s="59" t="s">
        <v>48</v>
      </c>
      <c r="BE5" s="59"/>
      <c r="BF5" s="59" t="s">
        <v>49</v>
      </c>
      <c r="BG5" s="59"/>
      <c r="BH5" s="59" t="s">
        <v>50</v>
      </c>
      <c r="BI5" s="59"/>
      <c r="BJ5" s="59" t="s">
        <v>51</v>
      </c>
      <c r="BK5" s="59"/>
      <c r="BL5" s="59" t="s">
        <v>52</v>
      </c>
      <c r="BM5" s="59"/>
      <c r="BN5" s="59" t="s">
        <v>53</v>
      </c>
      <c r="BO5" s="59"/>
      <c r="BP5" s="59" t="s">
        <v>54</v>
      </c>
      <c r="BQ5" s="59"/>
      <c r="BR5" s="59" t="s">
        <v>55</v>
      </c>
      <c r="BS5" s="59"/>
      <c r="BT5" s="59" t="s">
        <v>56</v>
      </c>
      <c r="BU5" s="59"/>
      <c r="BV5" s="59" t="s">
        <v>57</v>
      </c>
      <c r="BW5" s="59"/>
      <c r="BX5" s="59" t="s">
        <v>58</v>
      </c>
      <c r="BY5" s="59"/>
      <c r="BZ5" s="59" t="s">
        <v>59</v>
      </c>
      <c r="CA5" s="59"/>
      <c r="CB5" s="59" t="s">
        <v>60</v>
      </c>
      <c r="CC5" s="59"/>
      <c r="CD5" s="59" t="s">
        <v>61</v>
      </c>
      <c r="CE5" s="59"/>
      <c r="CF5" s="59" t="s">
        <v>62</v>
      </c>
      <c r="CG5" s="59"/>
      <c r="CH5" s="59" t="s">
        <v>63</v>
      </c>
      <c r="CI5" s="59"/>
      <c r="CJ5" s="129" t="s">
        <v>64</v>
      </c>
      <c r="CK5" s="129"/>
      <c r="CL5" s="129" t="s">
        <v>65</v>
      </c>
      <c r="CM5" s="129"/>
      <c r="CN5" s="129" t="s">
        <v>66</v>
      </c>
      <c r="CO5" s="129"/>
      <c r="CP5" s="129" t="s">
        <v>67</v>
      </c>
      <c r="CQ5" s="129"/>
      <c r="CR5" s="129" t="s">
        <v>68</v>
      </c>
      <c r="CS5" s="129"/>
      <c r="CT5" s="59" t="s">
        <v>59</v>
      </c>
      <c r="CU5" s="59"/>
      <c r="CV5" s="59" t="s">
        <v>60</v>
      </c>
      <c r="CW5" s="59"/>
      <c r="CX5" s="59" t="s">
        <v>61</v>
      </c>
      <c r="CY5" s="59"/>
      <c r="CZ5" s="59" t="s">
        <v>62</v>
      </c>
      <c r="DA5" s="59"/>
      <c r="DB5" s="59" t="s">
        <v>63</v>
      </c>
      <c r="DC5" s="59"/>
    </row>
    <row r="6" spans="1:107" ht="108.75" customHeight="1" thickBot="1" x14ac:dyDescent="0.3">
      <c r="A6" s="81"/>
      <c r="B6" s="91"/>
      <c r="C6" s="92"/>
      <c r="D6" s="81"/>
      <c r="E6" s="82"/>
      <c r="F6" s="82"/>
      <c r="G6" s="104"/>
      <c r="H6" s="85"/>
      <c r="I6" s="78"/>
      <c r="J6" s="78"/>
      <c r="K6" s="78"/>
      <c r="L6" s="108"/>
      <c r="M6" s="110"/>
      <c r="N6" s="85"/>
      <c r="O6" s="78"/>
      <c r="P6" s="78"/>
      <c r="Q6" s="78"/>
      <c r="R6" s="78"/>
      <c r="S6" s="78"/>
      <c r="T6" s="78"/>
      <c r="U6" s="78"/>
      <c r="V6" s="78"/>
      <c r="W6" s="78"/>
      <c r="X6" s="106"/>
      <c r="Y6" s="3" t="s">
        <v>19</v>
      </c>
      <c r="Z6" s="4" t="s">
        <v>0</v>
      </c>
      <c r="AA6" s="4" t="s">
        <v>1</v>
      </c>
      <c r="AB6" s="4" t="s">
        <v>17</v>
      </c>
      <c r="AC6" s="5" t="s">
        <v>23</v>
      </c>
      <c r="AD6" s="128"/>
      <c r="AE6" s="99"/>
      <c r="AF6" s="99"/>
      <c r="AG6" s="99"/>
      <c r="AH6" s="112"/>
      <c r="AI6" s="115"/>
      <c r="AJ6" s="115"/>
      <c r="AK6" s="118"/>
      <c r="AL6" s="22">
        <v>1</v>
      </c>
      <c r="AM6" s="20">
        <v>2</v>
      </c>
      <c r="AN6" s="20">
        <v>3</v>
      </c>
      <c r="AO6" s="20">
        <v>4</v>
      </c>
      <c r="AP6" s="20">
        <v>5</v>
      </c>
      <c r="AQ6" s="20">
        <v>6</v>
      </c>
      <c r="AR6" s="20">
        <v>7</v>
      </c>
      <c r="AS6" s="20">
        <v>8</v>
      </c>
      <c r="AT6" s="20">
        <v>9</v>
      </c>
      <c r="AU6" s="20">
        <v>10</v>
      </c>
      <c r="AV6" s="20">
        <v>11</v>
      </c>
      <c r="AW6" s="20">
        <v>12</v>
      </c>
      <c r="AX6" s="20">
        <v>13</v>
      </c>
      <c r="AY6" s="20">
        <v>14</v>
      </c>
      <c r="AZ6" s="20">
        <v>15</v>
      </c>
      <c r="BA6" s="20">
        <v>16</v>
      </c>
      <c r="BB6" s="20">
        <v>17</v>
      </c>
      <c r="BC6" s="20">
        <v>18</v>
      </c>
      <c r="BD6" s="20">
        <v>19</v>
      </c>
      <c r="BE6" s="20">
        <v>20</v>
      </c>
      <c r="BF6" s="20">
        <v>21</v>
      </c>
      <c r="BG6" s="20">
        <v>22</v>
      </c>
      <c r="BH6" s="20">
        <v>23</v>
      </c>
      <c r="BI6" s="20">
        <v>24</v>
      </c>
      <c r="BJ6" s="20">
        <v>25</v>
      </c>
      <c r="BK6" s="20">
        <v>26</v>
      </c>
      <c r="BL6" s="20">
        <v>27</v>
      </c>
      <c r="BM6" s="20">
        <v>28</v>
      </c>
      <c r="BN6" s="20">
        <v>29</v>
      </c>
      <c r="BO6" s="20">
        <v>30</v>
      </c>
      <c r="BP6" s="20">
        <v>31</v>
      </c>
      <c r="BQ6" s="20">
        <v>32</v>
      </c>
      <c r="BR6" s="20">
        <v>33</v>
      </c>
      <c r="BS6" s="20">
        <v>34</v>
      </c>
      <c r="BT6" s="20">
        <v>35</v>
      </c>
      <c r="BU6" s="20">
        <v>36</v>
      </c>
      <c r="BV6" s="20">
        <v>37</v>
      </c>
      <c r="BW6" s="20">
        <v>38</v>
      </c>
      <c r="BX6" s="20">
        <v>39</v>
      </c>
      <c r="BY6" s="20">
        <v>40</v>
      </c>
      <c r="BZ6" s="30">
        <v>41</v>
      </c>
      <c r="CA6" s="20">
        <v>42</v>
      </c>
      <c r="CB6" s="20">
        <v>43</v>
      </c>
      <c r="CC6" s="20">
        <v>44</v>
      </c>
      <c r="CD6" s="20">
        <v>45</v>
      </c>
      <c r="CE6" s="20">
        <v>46</v>
      </c>
      <c r="CF6" s="20">
        <v>47</v>
      </c>
      <c r="CG6" s="20">
        <v>48</v>
      </c>
      <c r="CH6" s="20">
        <v>49</v>
      </c>
      <c r="CI6" s="20">
        <v>50</v>
      </c>
      <c r="CJ6" s="20">
        <v>51</v>
      </c>
      <c r="CK6" s="20">
        <v>52</v>
      </c>
      <c r="CL6" s="20">
        <v>53</v>
      </c>
      <c r="CM6" s="20">
        <v>54</v>
      </c>
      <c r="CN6" s="20">
        <v>55</v>
      </c>
      <c r="CO6" s="20">
        <v>56</v>
      </c>
      <c r="CP6" s="20">
        <v>57</v>
      </c>
      <c r="CQ6" s="20">
        <v>58</v>
      </c>
      <c r="CR6" s="20">
        <v>59</v>
      </c>
      <c r="CS6" s="20">
        <v>60</v>
      </c>
      <c r="CT6" s="20">
        <v>41</v>
      </c>
      <c r="CU6" s="20">
        <v>42</v>
      </c>
      <c r="CV6" s="20">
        <v>43</v>
      </c>
      <c r="CW6" s="20">
        <v>44</v>
      </c>
      <c r="CX6" s="20">
        <v>45</v>
      </c>
      <c r="CY6" s="20">
        <v>46</v>
      </c>
      <c r="CZ6" s="20">
        <v>47</v>
      </c>
      <c r="DA6" s="20">
        <v>48</v>
      </c>
      <c r="DB6" s="20">
        <v>49</v>
      </c>
      <c r="DC6" s="20">
        <v>50</v>
      </c>
    </row>
    <row r="7" spans="1:107" ht="20.25" customHeight="1" x14ac:dyDescent="0.25">
      <c r="A7" s="72" t="s">
        <v>93</v>
      </c>
      <c r="B7" s="74" t="s">
        <v>69</v>
      </c>
      <c r="C7" s="130" t="s">
        <v>88</v>
      </c>
      <c r="D7" s="47" t="s">
        <v>94</v>
      </c>
      <c r="E7" s="35">
        <f>COUNT(AL7:DC7)</f>
        <v>1</v>
      </c>
      <c r="F7" s="35">
        <f t="shared" ref="F7:F35" si="0">E7*11</f>
        <v>11</v>
      </c>
      <c r="G7" s="36">
        <f>ROUND(AVERAGE(AL7:DC7),0)</f>
        <v>4</v>
      </c>
      <c r="H7" s="35"/>
      <c r="I7" s="35"/>
      <c r="J7" s="35"/>
      <c r="K7" s="35"/>
      <c r="L7" s="35"/>
      <c r="M7" s="35">
        <f>F7*G7</f>
        <v>44</v>
      </c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8"/>
      <c r="AL7" s="26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44">
        <v>4</v>
      </c>
      <c r="BZ7" s="21"/>
      <c r="CA7" s="21"/>
      <c r="CB7" s="21"/>
      <c r="CC7" s="21"/>
      <c r="CD7" s="21"/>
      <c r="CE7" s="21"/>
      <c r="CF7" s="21"/>
      <c r="CG7" s="21"/>
      <c r="CH7" s="9"/>
      <c r="CI7" s="9"/>
      <c r="CJ7" s="26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</row>
    <row r="8" spans="1:107" ht="21.75" customHeight="1" x14ac:dyDescent="0.25">
      <c r="A8" s="73"/>
      <c r="B8" s="75"/>
      <c r="C8" s="131"/>
      <c r="D8" s="48" t="s">
        <v>95</v>
      </c>
      <c r="E8" s="56">
        <f t="shared" ref="E8:E35" si="1">COUNT(AL8:DC8)</f>
        <v>1</v>
      </c>
      <c r="F8" s="15">
        <f>E8*11</f>
        <v>11</v>
      </c>
      <c r="G8" s="54">
        <f t="shared" ref="G8:G35" si="2">ROUND(AVERAGE(AL8:DC8),0)</f>
        <v>4</v>
      </c>
      <c r="H8" s="15"/>
      <c r="I8" s="15"/>
      <c r="J8" s="15"/>
      <c r="K8" s="15"/>
      <c r="L8" s="15"/>
      <c r="M8" s="15">
        <f>F8*G8</f>
        <v>44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39"/>
      <c r="AL8" s="10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B8" s="9"/>
      <c r="BC8" s="9"/>
      <c r="BD8" s="9"/>
      <c r="BE8" s="9"/>
      <c r="BF8" s="9"/>
      <c r="BG8" s="9"/>
      <c r="BH8" s="9"/>
      <c r="BI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27"/>
      <c r="CJ8" s="10"/>
      <c r="CK8" s="9"/>
      <c r="CL8" s="9"/>
      <c r="CM8" s="9"/>
      <c r="CN8" s="9"/>
      <c r="CO8" s="9"/>
      <c r="CP8" s="9"/>
      <c r="CQ8" s="9"/>
      <c r="CR8" s="9"/>
      <c r="CS8" s="9"/>
      <c r="CT8" s="18">
        <v>4</v>
      </c>
      <c r="CU8" s="9"/>
      <c r="CV8" s="9"/>
      <c r="CW8" s="9"/>
      <c r="CX8" s="9"/>
      <c r="CY8" s="9"/>
      <c r="CZ8" s="9"/>
      <c r="DA8" s="9"/>
      <c r="DB8" s="9"/>
      <c r="DC8" s="9"/>
    </row>
    <row r="9" spans="1:107" ht="21" customHeight="1" x14ac:dyDescent="0.25">
      <c r="A9" s="73"/>
      <c r="B9" s="75"/>
      <c r="C9" s="131"/>
      <c r="D9" s="48" t="s">
        <v>87</v>
      </c>
      <c r="E9" s="56">
        <f t="shared" si="1"/>
        <v>2</v>
      </c>
      <c r="F9" s="15">
        <f>E9*11</f>
        <v>22</v>
      </c>
      <c r="G9" s="54">
        <f t="shared" si="2"/>
        <v>3</v>
      </c>
      <c r="H9" s="15"/>
      <c r="I9" s="15"/>
      <c r="J9" s="15"/>
      <c r="K9" s="15"/>
      <c r="L9" s="15"/>
      <c r="M9" s="15">
        <f>F9*G9</f>
        <v>66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39"/>
      <c r="AL9" s="10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Z9" s="9"/>
      <c r="BA9" s="9"/>
      <c r="BB9" s="1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27"/>
      <c r="CJ9" s="10"/>
      <c r="CK9" s="9"/>
      <c r="CL9" s="9"/>
      <c r="CM9" s="9"/>
      <c r="CN9" s="9"/>
      <c r="CO9" s="9"/>
      <c r="CP9" s="9"/>
      <c r="CQ9" s="9"/>
      <c r="CR9" s="9"/>
      <c r="CS9" s="9"/>
      <c r="CT9" s="9"/>
      <c r="CU9" s="18">
        <v>3</v>
      </c>
      <c r="CV9" s="18">
        <v>3</v>
      </c>
      <c r="CW9" s="9"/>
      <c r="CX9" s="9"/>
      <c r="CY9" s="9"/>
      <c r="CZ9" s="9"/>
      <c r="DA9" s="9"/>
      <c r="DB9" s="9"/>
      <c r="DC9" s="9"/>
    </row>
    <row r="10" spans="1:107" ht="45" x14ac:dyDescent="0.25">
      <c r="A10" s="73"/>
      <c r="B10" s="75"/>
      <c r="C10" s="86" t="s">
        <v>70</v>
      </c>
      <c r="D10" s="48" t="s">
        <v>96</v>
      </c>
      <c r="E10" s="56">
        <f t="shared" si="1"/>
        <v>3</v>
      </c>
      <c r="F10" s="15">
        <f t="shared" si="0"/>
        <v>33</v>
      </c>
      <c r="G10" s="54">
        <f t="shared" si="2"/>
        <v>4</v>
      </c>
      <c r="H10" s="15"/>
      <c r="I10" s="15"/>
      <c r="J10" s="15"/>
      <c r="K10" s="15"/>
      <c r="L10" s="15"/>
      <c r="M10" s="15">
        <f t="shared" ref="M10:M35" si="3">F10*G10</f>
        <v>132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39"/>
      <c r="AL10" s="10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18">
        <v>4</v>
      </c>
      <c r="BD10" s="18">
        <v>4</v>
      </c>
      <c r="BF10" s="18">
        <v>4</v>
      </c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27"/>
      <c r="CJ10" s="10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</row>
    <row r="11" spans="1:107" ht="30" x14ac:dyDescent="0.25">
      <c r="A11" s="73"/>
      <c r="B11" s="75"/>
      <c r="C11" s="87"/>
      <c r="D11" s="48" t="s">
        <v>97</v>
      </c>
      <c r="E11" s="56">
        <f t="shared" si="1"/>
        <v>2</v>
      </c>
      <c r="F11" s="15">
        <f t="shared" si="0"/>
        <v>22</v>
      </c>
      <c r="G11" s="54">
        <f t="shared" si="2"/>
        <v>4</v>
      </c>
      <c r="H11" s="15"/>
      <c r="I11" s="15"/>
      <c r="J11" s="15"/>
      <c r="K11" s="15"/>
      <c r="L11" s="15"/>
      <c r="M11" s="15">
        <f t="shared" si="3"/>
        <v>88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39"/>
      <c r="AL11" s="10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1"/>
      <c r="AY11" s="18">
        <v>4</v>
      </c>
      <c r="BA11" s="18">
        <v>4</v>
      </c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27"/>
      <c r="CJ11" s="10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</row>
    <row r="12" spans="1:107" ht="15.75" x14ac:dyDescent="0.25">
      <c r="A12" s="73"/>
      <c r="B12" s="75"/>
      <c r="C12" s="86" t="s">
        <v>71</v>
      </c>
      <c r="D12" s="48" t="s">
        <v>89</v>
      </c>
      <c r="E12" s="56">
        <f t="shared" si="1"/>
        <v>12</v>
      </c>
      <c r="F12" s="15">
        <f t="shared" si="0"/>
        <v>132</v>
      </c>
      <c r="G12" s="54">
        <f t="shared" si="2"/>
        <v>6</v>
      </c>
      <c r="H12" s="15"/>
      <c r="I12" s="15"/>
      <c r="J12" s="15"/>
      <c r="K12" s="15"/>
      <c r="L12" s="15"/>
      <c r="M12" s="15">
        <f t="shared" si="3"/>
        <v>792</v>
      </c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39"/>
      <c r="AL12" s="19">
        <v>6</v>
      </c>
      <c r="AM12" s="18">
        <v>6</v>
      </c>
      <c r="AN12" s="18">
        <v>6</v>
      </c>
      <c r="AO12" s="18">
        <v>6</v>
      </c>
      <c r="AP12" s="18">
        <v>6</v>
      </c>
      <c r="AQ12" s="18">
        <v>6</v>
      </c>
      <c r="AR12" s="18">
        <v>6</v>
      </c>
      <c r="AS12" s="18">
        <v>6</v>
      </c>
      <c r="AT12" s="18">
        <v>6</v>
      </c>
      <c r="AU12" s="18">
        <v>6</v>
      </c>
      <c r="AV12" s="18">
        <v>6</v>
      </c>
      <c r="AW12" s="18">
        <v>6</v>
      </c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27"/>
      <c r="CJ12" s="10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</row>
    <row r="13" spans="1:107" ht="15.75" x14ac:dyDescent="0.25">
      <c r="A13" s="73"/>
      <c r="B13" s="75"/>
      <c r="C13" s="88"/>
      <c r="D13" s="48" t="s">
        <v>90</v>
      </c>
      <c r="E13" s="56">
        <f t="shared" si="1"/>
        <v>5</v>
      </c>
      <c r="F13" s="15">
        <f t="shared" si="0"/>
        <v>55</v>
      </c>
      <c r="G13" s="54">
        <f t="shared" si="2"/>
        <v>6</v>
      </c>
      <c r="H13" s="15"/>
      <c r="I13" s="15"/>
      <c r="J13" s="15"/>
      <c r="K13" s="15"/>
      <c r="L13" s="15"/>
      <c r="M13" s="15">
        <f t="shared" si="3"/>
        <v>330</v>
      </c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39"/>
      <c r="AL13" s="10"/>
      <c r="AM13" s="9"/>
      <c r="AN13" s="9"/>
      <c r="AO13" s="9"/>
      <c r="AP13" s="9"/>
      <c r="AQ13" s="9"/>
      <c r="AR13" s="9"/>
      <c r="AS13" s="9"/>
      <c r="AT13" s="9"/>
      <c r="AU13" s="9"/>
      <c r="AX13" s="18">
        <v>6</v>
      </c>
      <c r="AY13" s="18">
        <v>6</v>
      </c>
      <c r="AZ13" s="18">
        <v>6</v>
      </c>
      <c r="BA13" s="18">
        <v>6</v>
      </c>
      <c r="BB13" s="18">
        <v>6</v>
      </c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10"/>
      <c r="CG13" s="10"/>
      <c r="CH13" s="9"/>
      <c r="CI13" s="27"/>
      <c r="CJ13" s="10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</row>
    <row r="14" spans="1:107" ht="15.75" x14ac:dyDescent="0.25">
      <c r="A14" s="73"/>
      <c r="B14" s="75"/>
      <c r="C14" s="88"/>
      <c r="D14" s="48" t="s">
        <v>98</v>
      </c>
      <c r="E14" s="56">
        <f t="shared" si="1"/>
        <v>5</v>
      </c>
      <c r="F14" s="15">
        <f t="shared" si="0"/>
        <v>55</v>
      </c>
      <c r="G14" s="54">
        <f t="shared" si="2"/>
        <v>6</v>
      </c>
      <c r="H14" s="15"/>
      <c r="I14" s="15"/>
      <c r="J14" s="15"/>
      <c r="K14" s="15"/>
      <c r="L14" s="15"/>
      <c r="M14" s="15">
        <f t="shared" si="3"/>
        <v>330</v>
      </c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39"/>
      <c r="AL14" s="10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18">
        <v>6</v>
      </c>
      <c r="BD14" s="18">
        <v>6</v>
      </c>
      <c r="BE14" s="18">
        <v>6</v>
      </c>
      <c r="BF14" s="18">
        <v>6</v>
      </c>
      <c r="BG14" s="18">
        <v>6</v>
      </c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10"/>
      <c r="CA14" s="10"/>
      <c r="CB14" s="9"/>
      <c r="CC14" s="9"/>
      <c r="CD14" s="9"/>
      <c r="CE14" s="9"/>
      <c r="CF14" s="9"/>
      <c r="CG14" s="9"/>
      <c r="CH14" s="9"/>
      <c r="CI14" s="27"/>
      <c r="CJ14" s="10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</row>
    <row r="15" spans="1:107" ht="15.75" x14ac:dyDescent="0.25">
      <c r="A15" s="73"/>
      <c r="B15" s="75"/>
      <c r="C15" s="88"/>
      <c r="D15" s="49" t="s">
        <v>91</v>
      </c>
      <c r="E15" s="56">
        <f t="shared" si="1"/>
        <v>3</v>
      </c>
      <c r="F15" s="15">
        <f t="shared" ref="F15" si="4">E15*11</f>
        <v>33</v>
      </c>
      <c r="G15" s="54">
        <f t="shared" si="2"/>
        <v>5</v>
      </c>
      <c r="H15" s="15"/>
      <c r="I15" s="15"/>
      <c r="J15" s="15"/>
      <c r="K15" s="15"/>
      <c r="L15" s="15"/>
      <c r="M15" s="15">
        <f t="shared" ref="M15" si="5">F15*G15</f>
        <v>165</v>
      </c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39"/>
      <c r="AL15" s="10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18">
        <v>5</v>
      </c>
      <c r="BT15" s="9"/>
      <c r="BU15" s="18">
        <v>5</v>
      </c>
      <c r="BV15" s="9"/>
      <c r="BW15" s="18">
        <v>5</v>
      </c>
      <c r="BX15" s="9"/>
      <c r="BY15" s="9"/>
      <c r="BZ15" s="9"/>
      <c r="CA15" s="9"/>
      <c r="CB15" s="9"/>
      <c r="CC15" s="10"/>
      <c r="CD15" s="9"/>
      <c r="CE15" s="9"/>
      <c r="CF15" s="9"/>
      <c r="CG15" s="9"/>
      <c r="CH15" s="9"/>
      <c r="CI15" s="27"/>
      <c r="CJ15" s="10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</row>
    <row r="16" spans="1:107" ht="30" x14ac:dyDescent="0.25">
      <c r="A16" s="73"/>
      <c r="B16" s="75"/>
      <c r="C16" s="46" t="s">
        <v>72</v>
      </c>
      <c r="D16" s="48" t="s">
        <v>99</v>
      </c>
      <c r="E16" s="56">
        <f t="shared" si="1"/>
        <v>5</v>
      </c>
      <c r="F16" s="15">
        <f t="shared" si="0"/>
        <v>55</v>
      </c>
      <c r="G16" s="54">
        <f t="shared" si="2"/>
        <v>6</v>
      </c>
      <c r="H16" s="15"/>
      <c r="I16" s="15"/>
      <c r="J16" s="15"/>
      <c r="K16" s="15"/>
      <c r="L16" s="15"/>
      <c r="M16" s="15">
        <f t="shared" si="3"/>
        <v>330</v>
      </c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39"/>
      <c r="AL16" s="10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18">
        <v>6</v>
      </c>
      <c r="BI16" s="9"/>
      <c r="BJ16" s="18">
        <v>6</v>
      </c>
      <c r="BK16" s="9"/>
      <c r="BL16" s="18">
        <v>6</v>
      </c>
      <c r="BM16" s="9"/>
      <c r="BN16" s="18">
        <v>6</v>
      </c>
      <c r="BO16" s="9"/>
      <c r="BP16" s="18">
        <v>6</v>
      </c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27"/>
      <c r="CJ16" s="10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</row>
    <row r="17" spans="1:107" ht="105" x14ac:dyDescent="0.25">
      <c r="A17" s="73"/>
      <c r="B17" s="75"/>
      <c r="C17" s="46" t="s">
        <v>73</v>
      </c>
      <c r="D17" s="48" t="s">
        <v>100</v>
      </c>
      <c r="E17" s="56">
        <f t="shared" si="1"/>
        <v>3</v>
      </c>
      <c r="F17" s="15">
        <f t="shared" si="0"/>
        <v>33</v>
      </c>
      <c r="G17" s="54">
        <f t="shared" si="2"/>
        <v>6</v>
      </c>
      <c r="H17" s="15"/>
      <c r="I17" s="15"/>
      <c r="J17" s="15"/>
      <c r="K17" s="15"/>
      <c r="L17" s="15"/>
      <c r="M17" s="15">
        <f t="shared" si="3"/>
        <v>198</v>
      </c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39"/>
      <c r="AL17" s="10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Z17" s="9"/>
      <c r="BA17" s="9"/>
      <c r="BB17" s="9"/>
      <c r="BC17" s="9"/>
      <c r="BD17" s="9"/>
      <c r="BE17" s="9"/>
      <c r="BF17" s="9"/>
      <c r="BG17" s="9"/>
      <c r="BH17" s="9"/>
      <c r="BI17" s="18">
        <v>6</v>
      </c>
      <c r="BJ17" s="9"/>
      <c r="BK17" s="18">
        <v>6</v>
      </c>
      <c r="BL17" s="9"/>
      <c r="BM17" s="18">
        <v>6</v>
      </c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27"/>
      <c r="CJ17" s="10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</row>
    <row r="18" spans="1:107" ht="31.5" customHeight="1" x14ac:dyDescent="0.25">
      <c r="A18" s="73"/>
      <c r="B18" s="75"/>
      <c r="C18" s="45" t="s">
        <v>74</v>
      </c>
      <c r="D18" s="48" t="s">
        <v>92</v>
      </c>
      <c r="E18" s="56">
        <f t="shared" si="1"/>
        <v>3</v>
      </c>
      <c r="F18" s="15">
        <f t="shared" si="0"/>
        <v>33</v>
      </c>
      <c r="G18" s="54">
        <f t="shared" si="2"/>
        <v>4</v>
      </c>
      <c r="H18" s="15"/>
      <c r="I18" s="15"/>
      <c r="J18" s="15"/>
      <c r="K18" s="15"/>
      <c r="L18" s="15"/>
      <c r="M18" s="15">
        <f t="shared" si="3"/>
        <v>132</v>
      </c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39"/>
      <c r="AL18" s="10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23">
        <v>4</v>
      </c>
      <c r="BT18" s="53">
        <v>4</v>
      </c>
      <c r="BV18" s="23">
        <v>4</v>
      </c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27"/>
      <c r="CJ18" s="10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</row>
    <row r="19" spans="1:107" ht="30" x14ac:dyDescent="0.25">
      <c r="A19" s="73"/>
      <c r="B19" s="75"/>
      <c r="C19" s="95" t="s">
        <v>75</v>
      </c>
      <c r="D19" s="50" t="s">
        <v>101</v>
      </c>
      <c r="E19" s="56">
        <f t="shared" si="1"/>
        <v>2</v>
      </c>
      <c r="F19" s="15">
        <f t="shared" si="0"/>
        <v>22</v>
      </c>
      <c r="G19" s="54">
        <f t="shared" si="2"/>
        <v>4</v>
      </c>
      <c r="H19" s="15"/>
      <c r="I19" s="15"/>
      <c r="J19" s="15"/>
      <c r="K19" s="15"/>
      <c r="L19" s="15"/>
      <c r="M19" s="15">
        <f t="shared" si="3"/>
        <v>88</v>
      </c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39"/>
      <c r="AL19" s="10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23">
        <v>4</v>
      </c>
      <c r="BG19" s="1"/>
      <c r="BH19" s="23">
        <v>4</v>
      </c>
      <c r="BI19" s="9"/>
      <c r="BJ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27"/>
      <c r="CJ19" s="10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</row>
    <row r="20" spans="1:107" ht="45" x14ac:dyDescent="0.25">
      <c r="A20" s="73"/>
      <c r="B20" s="75"/>
      <c r="C20" s="96"/>
      <c r="D20" s="50" t="s">
        <v>102</v>
      </c>
      <c r="E20" s="56">
        <f t="shared" si="1"/>
        <v>3</v>
      </c>
      <c r="F20" s="15">
        <f t="shared" si="0"/>
        <v>33</v>
      </c>
      <c r="G20" s="54">
        <f t="shared" si="2"/>
        <v>4</v>
      </c>
      <c r="H20" s="15"/>
      <c r="I20" s="15"/>
      <c r="J20" s="15"/>
      <c r="K20" s="15"/>
      <c r="L20" s="15"/>
      <c r="M20" s="15">
        <f t="shared" si="3"/>
        <v>132</v>
      </c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39"/>
      <c r="AL20" s="10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23">
        <v>4</v>
      </c>
      <c r="BI20" s="9"/>
      <c r="BJ20" s="23">
        <v>4</v>
      </c>
      <c r="BL20" s="23">
        <v>4</v>
      </c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27"/>
      <c r="CJ20" s="10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</row>
    <row r="21" spans="1:107" ht="31.5" customHeight="1" x14ac:dyDescent="0.25">
      <c r="A21" s="73"/>
      <c r="B21" s="75"/>
      <c r="C21" s="96"/>
      <c r="D21" s="50" t="s">
        <v>103</v>
      </c>
      <c r="E21" s="56">
        <f t="shared" si="1"/>
        <v>2</v>
      </c>
      <c r="F21" s="15">
        <f t="shared" si="0"/>
        <v>22</v>
      </c>
      <c r="G21" s="54">
        <f t="shared" si="2"/>
        <v>4</v>
      </c>
      <c r="H21" s="15"/>
      <c r="I21" s="15"/>
      <c r="J21" s="15"/>
      <c r="K21" s="15"/>
      <c r="L21" s="15"/>
      <c r="M21" s="15">
        <f t="shared" si="3"/>
        <v>88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39"/>
      <c r="AL21" s="10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23">
        <v>4</v>
      </c>
      <c r="BQ21" s="9"/>
      <c r="BR21" s="9"/>
      <c r="BT21" s="23">
        <v>4</v>
      </c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27"/>
      <c r="CJ21" s="10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</row>
    <row r="22" spans="1:107" ht="30" x14ac:dyDescent="0.25">
      <c r="A22" s="73"/>
      <c r="B22" s="75"/>
      <c r="C22" s="97"/>
      <c r="D22" s="50" t="s">
        <v>104</v>
      </c>
      <c r="E22" s="56">
        <f t="shared" si="1"/>
        <v>2</v>
      </c>
      <c r="F22" s="15">
        <f t="shared" si="0"/>
        <v>22</v>
      </c>
      <c r="G22" s="54">
        <f t="shared" si="2"/>
        <v>4</v>
      </c>
      <c r="H22" s="15"/>
      <c r="I22" s="15"/>
      <c r="J22" s="15"/>
      <c r="K22" s="15"/>
      <c r="L22" s="15"/>
      <c r="M22" s="15">
        <f t="shared" si="3"/>
        <v>88</v>
      </c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39"/>
      <c r="AL22" s="10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23">
        <v>4</v>
      </c>
      <c r="BX22" s="23">
        <v>4</v>
      </c>
      <c r="BZ22" s="9"/>
      <c r="CA22" s="9"/>
      <c r="CB22" s="9"/>
      <c r="CC22" s="9"/>
      <c r="CD22" s="9"/>
      <c r="CE22" s="9"/>
      <c r="CF22" s="9"/>
      <c r="CG22" s="9"/>
      <c r="CH22" s="9"/>
      <c r="CI22" s="27"/>
      <c r="CJ22" s="10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29"/>
      <c r="CV22" s="9"/>
      <c r="CW22" s="29"/>
      <c r="CX22" s="9"/>
      <c r="CY22" s="29"/>
      <c r="CZ22" s="9"/>
      <c r="DA22" s="29"/>
      <c r="DB22" s="9"/>
      <c r="DC22" s="29"/>
    </row>
    <row r="23" spans="1:107" ht="45" x14ac:dyDescent="0.25">
      <c r="A23" s="73"/>
      <c r="B23" s="75"/>
      <c r="C23" s="95" t="s">
        <v>76</v>
      </c>
      <c r="D23" s="50" t="s">
        <v>77</v>
      </c>
      <c r="E23" s="56">
        <f t="shared" si="1"/>
        <v>1</v>
      </c>
      <c r="F23" s="15">
        <f t="shared" si="0"/>
        <v>11</v>
      </c>
      <c r="G23" s="54">
        <f t="shared" si="2"/>
        <v>4</v>
      </c>
      <c r="H23" s="15"/>
      <c r="I23" s="15"/>
      <c r="J23" s="15"/>
      <c r="K23" s="15"/>
      <c r="L23" s="15"/>
      <c r="M23" s="15">
        <f t="shared" si="3"/>
        <v>44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39"/>
      <c r="AL23" s="10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1"/>
      <c r="AZ23" s="9"/>
      <c r="BA23" s="1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X23" s="23">
        <v>4</v>
      </c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27"/>
      <c r="CJ23" s="10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</row>
    <row r="24" spans="1:107" ht="60" x14ac:dyDescent="0.25">
      <c r="A24" s="73"/>
      <c r="B24" s="75"/>
      <c r="C24" s="96"/>
      <c r="D24" s="48" t="s">
        <v>105</v>
      </c>
      <c r="E24" s="56">
        <f t="shared" si="1"/>
        <v>5</v>
      </c>
      <c r="F24" s="15">
        <f t="shared" ref="F24" si="6">E24*11</f>
        <v>55</v>
      </c>
      <c r="G24" s="54">
        <f t="shared" si="2"/>
        <v>4</v>
      </c>
      <c r="H24" s="15"/>
      <c r="I24" s="15"/>
      <c r="J24" s="15"/>
      <c r="K24" s="15"/>
      <c r="L24" s="15"/>
      <c r="M24" s="15">
        <f t="shared" ref="M24" si="7">F24*G24</f>
        <v>220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39"/>
      <c r="AL24" s="10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1"/>
      <c r="AX24" s="9"/>
      <c r="AY24" s="9"/>
      <c r="AZ24" s="9"/>
      <c r="BA24" s="1"/>
      <c r="BB24" s="9"/>
      <c r="BC24" s="9"/>
      <c r="BD24" s="9"/>
      <c r="BE24" s="9"/>
      <c r="BF24" s="9"/>
      <c r="BG24" s="9"/>
      <c r="BH24" s="9"/>
      <c r="BI24" s="1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27"/>
      <c r="CJ24" s="10"/>
      <c r="CK24" s="9"/>
      <c r="CL24" s="9"/>
      <c r="CM24" s="9"/>
      <c r="CN24" s="9"/>
      <c r="CO24" s="9"/>
      <c r="CP24" s="9"/>
      <c r="CQ24" s="9"/>
      <c r="CR24" s="9"/>
      <c r="CS24" s="9"/>
      <c r="CT24" s="23">
        <v>4</v>
      </c>
      <c r="CU24" s="6"/>
      <c r="CV24" s="23">
        <v>4</v>
      </c>
      <c r="CW24" s="6"/>
      <c r="CX24" s="23">
        <v>4</v>
      </c>
      <c r="CY24" s="6"/>
      <c r="CZ24" s="23">
        <v>4</v>
      </c>
      <c r="DB24" s="23">
        <v>4</v>
      </c>
      <c r="DC24" s="9"/>
    </row>
    <row r="25" spans="1:107" ht="15.75" x14ac:dyDescent="0.25">
      <c r="A25" s="73"/>
      <c r="B25" s="75"/>
      <c r="C25" s="97"/>
      <c r="D25" s="51" t="s">
        <v>106</v>
      </c>
      <c r="E25" s="56">
        <f t="shared" si="1"/>
        <v>2</v>
      </c>
      <c r="F25" s="15">
        <f t="shared" si="0"/>
        <v>22</v>
      </c>
      <c r="G25" s="54">
        <f t="shared" si="2"/>
        <v>4</v>
      </c>
      <c r="H25" s="15"/>
      <c r="I25" s="15"/>
      <c r="J25" s="15"/>
      <c r="K25" s="15"/>
      <c r="L25" s="15"/>
      <c r="M25" s="15">
        <f t="shared" si="3"/>
        <v>88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39"/>
      <c r="AL25" s="10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1"/>
      <c r="BK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27"/>
      <c r="CJ25" s="10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23">
        <v>4</v>
      </c>
      <c r="CW25" s="9"/>
      <c r="CX25" s="23">
        <v>4</v>
      </c>
      <c r="CY25" s="9"/>
      <c r="CZ25" s="9"/>
      <c r="DA25" s="9"/>
      <c r="DB25" s="9"/>
      <c r="DC25" s="9"/>
    </row>
    <row r="26" spans="1:107" ht="31.5" customHeight="1" x14ac:dyDescent="0.25">
      <c r="A26" s="73"/>
      <c r="B26" s="75"/>
      <c r="C26" s="31" t="s">
        <v>78</v>
      </c>
      <c r="D26" s="48" t="s">
        <v>107</v>
      </c>
      <c r="E26" s="56">
        <f t="shared" si="1"/>
        <v>2</v>
      </c>
      <c r="F26" s="15">
        <f t="shared" si="0"/>
        <v>22</v>
      </c>
      <c r="G26" s="54">
        <f t="shared" si="2"/>
        <v>3</v>
      </c>
      <c r="H26" s="15"/>
      <c r="I26" s="15"/>
      <c r="J26" s="15"/>
      <c r="K26" s="15"/>
      <c r="L26" s="15"/>
      <c r="M26" s="15">
        <f t="shared" si="3"/>
        <v>66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39"/>
      <c r="AL26" s="10"/>
      <c r="AM26" s="9"/>
      <c r="AN26" s="9"/>
      <c r="AO26" s="18">
        <v>3</v>
      </c>
      <c r="AP26" s="9"/>
      <c r="AQ26" s="18">
        <v>3</v>
      </c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X26" s="9"/>
      <c r="BZ26" s="9"/>
      <c r="CA26" s="9"/>
      <c r="CB26" s="9"/>
      <c r="CC26" s="9"/>
      <c r="CD26" s="9"/>
      <c r="CE26" s="9"/>
      <c r="CF26" s="9"/>
      <c r="CG26" s="9"/>
      <c r="CH26" s="9"/>
      <c r="CI26" s="27"/>
      <c r="CJ26" s="10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</row>
    <row r="27" spans="1:107" ht="60" x14ac:dyDescent="0.25">
      <c r="A27" s="73"/>
      <c r="B27" s="75"/>
      <c r="C27" s="86" t="s">
        <v>79</v>
      </c>
      <c r="D27" s="51" t="s">
        <v>108</v>
      </c>
      <c r="E27" s="56">
        <f t="shared" si="1"/>
        <v>5</v>
      </c>
      <c r="F27" s="15">
        <f t="shared" si="0"/>
        <v>55</v>
      </c>
      <c r="G27" s="54">
        <f t="shared" si="2"/>
        <v>3</v>
      </c>
      <c r="H27" s="15"/>
      <c r="I27" s="15"/>
      <c r="J27" s="15"/>
      <c r="K27" s="15"/>
      <c r="L27" s="15"/>
      <c r="M27" s="15">
        <f t="shared" si="3"/>
        <v>165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39"/>
      <c r="AL27" s="10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19">
        <v>3</v>
      </c>
      <c r="BE27" s="18">
        <v>3</v>
      </c>
      <c r="BG27" s="18">
        <v>3</v>
      </c>
      <c r="BH27" s="9"/>
      <c r="BI27" s="18">
        <v>3</v>
      </c>
      <c r="BJ27" s="9"/>
      <c r="BK27" s="18">
        <v>3</v>
      </c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27"/>
      <c r="CJ27" s="10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</row>
    <row r="28" spans="1:107" ht="60" x14ac:dyDescent="0.25">
      <c r="A28" s="73"/>
      <c r="B28" s="75"/>
      <c r="C28" s="87"/>
      <c r="D28" s="51" t="s">
        <v>109</v>
      </c>
      <c r="E28" s="56">
        <f t="shared" si="1"/>
        <v>3</v>
      </c>
      <c r="F28" s="15">
        <f t="shared" si="0"/>
        <v>33</v>
      </c>
      <c r="G28" s="54">
        <f t="shared" si="2"/>
        <v>4</v>
      </c>
      <c r="H28" s="15"/>
      <c r="I28" s="15"/>
      <c r="J28" s="15"/>
      <c r="K28" s="15"/>
      <c r="L28" s="15"/>
      <c r="M28" s="15">
        <f t="shared" si="3"/>
        <v>132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39"/>
      <c r="AL28" s="10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N28" s="19">
        <v>4</v>
      </c>
      <c r="BO28" s="6"/>
      <c r="BP28" s="18">
        <v>4</v>
      </c>
      <c r="BQ28" s="6"/>
      <c r="BR28" s="18">
        <v>4</v>
      </c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27"/>
      <c r="CJ28" s="10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</row>
    <row r="29" spans="1:107" ht="30" x14ac:dyDescent="0.25">
      <c r="A29" s="73"/>
      <c r="B29" s="75"/>
      <c r="C29" s="46" t="s">
        <v>80</v>
      </c>
      <c r="D29" s="48" t="s">
        <v>110</v>
      </c>
      <c r="E29" s="56">
        <f t="shared" si="1"/>
        <v>5</v>
      </c>
      <c r="F29" s="15">
        <f t="shared" si="0"/>
        <v>55</v>
      </c>
      <c r="G29" s="54">
        <f t="shared" si="2"/>
        <v>4</v>
      </c>
      <c r="H29" s="15"/>
      <c r="I29" s="15"/>
      <c r="J29" s="15"/>
      <c r="K29" s="15"/>
      <c r="L29" s="15"/>
      <c r="M29" s="15">
        <f t="shared" si="3"/>
        <v>220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39"/>
      <c r="AL29" s="10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18">
        <v>4</v>
      </c>
      <c r="BV29" s="9"/>
      <c r="BW29" s="18">
        <v>4</v>
      </c>
      <c r="BX29" s="9"/>
      <c r="BY29" s="18">
        <v>4</v>
      </c>
      <c r="BZ29" s="9"/>
      <c r="CA29" s="9"/>
      <c r="CB29" s="9"/>
      <c r="CC29" s="9"/>
      <c r="CD29" s="9"/>
      <c r="CE29" s="9"/>
      <c r="CF29" s="9"/>
      <c r="CG29" s="9"/>
      <c r="CH29" s="9"/>
      <c r="CI29" s="27"/>
      <c r="CJ29" s="10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18">
        <v>4</v>
      </c>
      <c r="CV29" s="9"/>
      <c r="CW29" s="18">
        <v>4</v>
      </c>
      <c r="CX29" s="9"/>
      <c r="CY29" s="9"/>
      <c r="CZ29" s="9"/>
      <c r="DA29" s="9"/>
      <c r="DB29" s="9"/>
      <c r="DC29" s="9"/>
    </row>
    <row r="30" spans="1:107" ht="30" x14ac:dyDescent="0.25">
      <c r="A30" s="73"/>
      <c r="B30" s="75"/>
      <c r="C30" s="46" t="s">
        <v>81</v>
      </c>
      <c r="D30" s="48" t="s">
        <v>111</v>
      </c>
      <c r="E30" s="56">
        <f t="shared" si="1"/>
        <v>3</v>
      </c>
      <c r="F30" s="15">
        <f t="shared" si="0"/>
        <v>33</v>
      </c>
      <c r="G30" s="54">
        <f t="shared" si="2"/>
        <v>3</v>
      </c>
      <c r="H30" s="15"/>
      <c r="I30" s="15"/>
      <c r="J30" s="15"/>
      <c r="K30" s="15"/>
      <c r="L30" s="15"/>
      <c r="M30" s="15">
        <f t="shared" si="3"/>
        <v>99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39"/>
      <c r="AL30" s="10"/>
      <c r="AM30" s="9"/>
      <c r="AN30" s="9"/>
      <c r="AO30" s="9"/>
      <c r="AP30" s="9"/>
      <c r="AQ30" s="9"/>
      <c r="AR30" s="9"/>
      <c r="AS30" s="9"/>
      <c r="AT30" s="9"/>
      <c r="AU30" s="18">
        <v>3</v>
      </c>
      <c r="AV30" s="9"/>
      <c r="AW30" s="9"/>
      <c r="AX30" s="18">
        <v>3</v>
      </c>
      <c r="AZ30" s="18">
        <v>3</v>
      </c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27"/>
      <c r="CJ30" s="10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</row>
    <row r="31" spans="1:107" ht="45" x14ac:dyDescent="0.25">
      <c r="A31" s="73"/>
      <c r="B31" s="75"/>
      <c r="C31" s="95" t="s">
        <v>82</v>
      </c>
      <c r="D31" s="48" t="s">
        <v>115</v>
      </c>
      <c r="E31" s="56">
        <f t="shared" si="1"/>
        <v>2</v>
      </c>
      <c r="F31" s="15">
        <f t="shared" si="0"/>
        <v>22</v>
      </c>
      <c r="G31" s="54">
        <f t="shared" si="2"/>
        <v>3</v>
      </c>
      <c r="H31" s="15"/>
      <c r="I31" s="15"/>
      <c r="J31" s="15"/>
      <c r="K31" s="15"/>
      <c r="L31" s="15"/>
      <c r="M31" s="15">
        <f t="shared" si="3"/>
        <v>66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39"/>
      <c r="AL31" s="9"/>
      <c r="AM31" s="9"/>
      <c r="AO31" s="9"/>
      <c r="AP31" s="9"/>
      <c r="AQ31" s="9"/>
      <c r="AR31" s="9"/>
      <c r="AT31" s="53">
        <v>3</v>
      </c>
      <c r="AV31" s="23">
        <v>3</v>
      </c>
      <c r="AW31" s="9"/>
      <c r="AX31" s="9"/>
      <c r="AY31" s="9"/>
      <c r="AZ31" s="9"/>
      <c r="BA31" s="9"/>
      <c r="BB31" s="9"/>
      <c r="BC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27"/>
      <c r="CJ31" s="10"/>
      <c r="CK31" s="9"/>
      <c r="CL31" s="9"/>
      <c r="CM31" s="9"/>
      <c r="CN31" s="9"/>
      <c r="CO31" s="9"/>
      <c r="CP31" s="9"/>
      <c r="CQ31" s="9"/>
      <c r="CR31" s="9"/>
      <c r="CS31" s="9"/>
      <c r="CT31" s="29"/>
      <c r="CU31" s="9"/>
      <c r="CV31" s="29"/>
      <c r="CW31" s="9"/>
      <c r="CX31" s="29"/>
      <c r="CY31" s="9"/>
      <c r="CZ31" s="29"/>
      <c r="DA31" s="9"/>
      <c r="DB31" s="29"/>
      <c r="DC31" s="9"/>
    </row>
    <row r="32" spans="1:107" ht="15.75" x14ac:dyDescent="0.25">
      <c r="A32" s="73"/>
      <c r="B32" s="75"/>
      <c r="C32" s="96"/>
      <c r="D32" s="48" t="s">
        <v>116</v>
      </c>
      <c r="E32" s="56">
        <f t="shared" si="1"/>
        <v>2</v>
      </c>
      <c r="F32" s="15">
        <f t="shared" si="0"/>
        <v>22</v>
      </c>
      <c r="G32" s="54">
        <f t="shared" si="2"/>
        <v>3</v>
      </c>
      <c r="H32" s="15"/>
      <c r="I32" s="15"/>
      <c r="J32" s="15"/>
      <c r="K32" s="15"/>
      <c r="L32" s="15"/>
      <c r="M32" s="15">
        <f t="shared" si="3"/>
        <v>66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39"/>
      <c r="AL32" s="23">
        <v>3</v>
      </c>
      <c r="AM32" s="1"/>
      <c r="AN32" s="23">
        <v>3</v>
      </c>
      <c r="AO32" s="9"/>
      <c r="AP32" s="9"/>
      <c r="AQ32" s="9"/>
      <c r="AR32" s="10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27"/>
      <c r="CJ32" s="10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</row>
    <row r="33" spans="1:107" ht="30" x14ac:dyDescent="0.25">
      <c r="A33" s="73"/>
      <c r="B33" s="75"/>
      <c r="C33" s="93" t="s">
        <v>83</v>
      </c>
      <c r="D33" s="58" t="s">
        <v>113</v>
      </c>
      <c r="E33" s="56">
        <f t="shared" si="1"/>
        <v>4</v>
      </c>
      <c r="F33" s="15">
        <f t="shared" si="0"/>
        <v>44</v>
      </c>
      <c r="G33" s="54">
        <f t="shared" si="2"/>
        <v>4</v>
      </c>
      <c r="H33" s="15"/>
      <c r="I33" s="15"/>
      <c r="J33" s="15"/>
      <c r="K33" s="15"/>
      <c r="L33" s="15"/>
      <c r="M33" s="15">
        <f t="shared" si="3"/>
        <v>176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39"/>
      <c r="AL33" s="10"/>
      <c r="AM33" s="9"/>
      <c r="AN33" s="9"/>
      <c r="AO33" s="9"/>
      <c r="AP33" s="9"/>
      <c r="AQ33" s="9"/>
      <c r="AR33" s="18">
        <v>4</v>
      </c>
      <c r="AS33" s="18">
        <v>4</v>
      </c>
      <c r="AT33" s="18">
        <v>4</v>
      </c>
      <c r="AU33" s="1"/>
      <c r="AV33" s="18">
        <v>4</v>
      </c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27"/>
      <c r="CJ33" s="10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</row>
    <row r="34" spans="1:107" ht="21.75" customHeight="1" x14ac:dyDescent="0.25">
      <c r="A34" s="73"/>
      <c r="B34" s="75"/>
      <c r="C34" s="94"/>
      <c r="D34" s="49" t="s">
        <v>114</v>
      </c>
      <c r="E34" s="56">
        <f t="shared" si="1"/>
        <v>1</v>
      </c>
      <c r="F34" s="15">
        <f t="shared" si="0"/>
        <v>11</v>
      </c>
      <c r="G34" s="54">
        <f t="shared" si="2"/>
        <v>4</v>
      </c>
      <c r="H34" s="15"/>
      <c r="I34" s="15"/>
      <c r="J34" s="15"/>
      <c r="K34" s="15"/>
      <c r="L34" s="15"/>
      <c r="M34" s="15">
        <f t="shared" si="3"/>
        <v>44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39"/>
      <c r="AL34" s="10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Y34" s="9"/>
      <c r="AZ34" s="9"/>
      <c r="BA34" s="9"/>
      <c r="BB34" s="18">
        <v>4</v>
      </c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O34" s="9"/>
      <c r="BP34" s="9"/>
      <c r="BQ34" s="9"/>
      <c r="BR34" s="9"/>
      <c r="BS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27"/>
      <c r="CJ34" s="10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</row>
    <row r="35" spans="1:107" ht="16.5" thickBot="1" x14ac:dyDescent="0.3">
      <c r="A35" s="73"/>
      <c r="B35" s="76"/>
      <c r="C35" s="43" t="s">
        <v>84</v>
      </c>
      <c r="D35" s="52" t="s">
        <v>112</v>
      </c>
      <c r="E35" s="57">
        <f t="shared" si="1"/>
        <v>4</v>
      </c>
      <c r="F35" s="40">
        <f t="shared" si="0"/>
        <v>44</v>
      </c>
      <c r="G35" s="55">
        <f t="shared" si="2"/>
        <v>4</v>
      </c>
      <c r="H35" s="40"/>
      <c r="I35" s="40"/>
      <c r="J35" s="40"/>
      <c r="K35" s="40"/>
      <c r="L35" s="40"/>
      <c r="M35" s="40">
        <f t="shared" si="3"/>
        <v>176</v>
      </c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2"/>
      <c r="AL35" s="19">
        <v>4</v>
      </c>
      <c r="AN35" s="18">
        <v>4</v>
      </c>
      <c r="AP35" s="18">
        <v>4</v>
      </c>
      <c r="AQ35" s="9"/>
      <c r="AR35" s="9"/>
      <c r="AS35" s="9"/>
      <c r="AT35" s="9"/>
      <c r="AU35" s="9"/>
      <c r="AV35" s="9"/>
      <c r="AW35" s="18">
        <v>4</v>
      </c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CA35" s="9"/>
      <c r="CB35" s="9"/>
      <c r="CC35" s="9"/>
      <c r="CD35" s="9"/>
      <c r="CE35" s="9"/>
      <c r="CF35" s="9"/>
      <c r="CG35" s="9"/>
      <c r="CH35" s="9"/>
      <c r="CI35" s="27"/>
      <c r="CJ35" s="10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29"/>
      <c r="CV35" s="9"/>
      <c r="CW35" s="29"/>
      <c r="CX35" s="9"/>
      <c r="CY35" s="29"/>
      <c r="CZ35" s="9"/>
      <c r="DA35" s="29"/>
      <c r="DB35" s="9"/>
      <c r="DC35" s="29"/>
    </row>
    <row r="36" spans="1:107" ht="15.75" x14ac:dyDescent="0.25">
      <c r="A36" s="11"/>
      <c r="B36" s="11"/>
      <c r="C36" s="12"/>
      <c r="D36" s="13"/>
      <c r="E36" s="12"/>
      <c r="F36" s="12"/>
      <c r="G36" s="11"/>
      <c r="H36" s="11"/>
      <c r="I36" s="11"/>
      <c r="J36" s="11"/>
      <c r="K36" s="11"/>
      <c r="L36" s="11"/>
      <c r="M36" s="32">
        <f>SUM(M7:M35)</f>
        <v>4609</v>
      </c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4">
        <f>SUM(AK7:AK35)</f>
        <v>0</v>
      </c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27"/>
      <c r="CJ36" s="10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</row>
    <row r="37" spans="1:107" ht="15.75" x14ac:dyDescent="0.25">
      <c r="A37" s="11"/>
      <c r="B37" s="11"/>
      <c r="C37" s="12"/>
      <c r="D37" s="13"/>
      <c r="E37" s="68" t="s">
        <v>38</v>
      </c>
      <c r="F37" s="69"/>
      <c r="G37" s="70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7">
        <f>_xlfn.CEILING.MATH(AVERAGE(AL37:DC37))</f>
        <v>6</v>
      </c>
      <c r="AL37" s="6">
        <f t="shared" ref="AL37:BQ37" si="8">SUM(AL7:AL36)</f>
        <v>13</v>
      </c>
      <c r="AM37" s="6">
        <f t="shared" si="8"/>
        <v>6</v>
      </c>
      <c r="AN37" s="6">
        <f t="shared" si="8"/>
        <v>13</v>
      </c>
      <c r="AO37" s="6">
        <f t="shared" si="8"/>
        <v>9</v>
      </c>
      <c r="AP37" s="6">
        <f t="shared" si="8"/>
        <v>10</v>
      </c>
      <c r="AQ37" s="6">
        <f t="shared" si="8"/>
        <v>9</v>
      </c>
      <c r="AR37" s="6">
        <f t="shared" si="8"/>
        <v>10</v>
      </c>
      <c r="AS37" s="6">
        <f t="shared" si="8"/>
        <v>10</v>
      </c>
      <c r="AT37" s="6">
        <f t="shared" si="8"/>
        <v>13</v>
      </c>
      <c r="AU37" s="6">
        <f t="shared" si="8"/>
        <v>9</v>
      </c>
      <c r="AV37" s="6">
        <f t="shared" si="8"/>
        <v>13</v>
      </c>
      <c r="AW37" s="6">
        <f t="shared" si="8"/>
        <v>10</v>
      </c>
      <c r="AX37" s="6">
        <f t="shared" si="8"/>
        <v>9</v>
      </c>
      <c r="AY37" s="6">
        <f t="shared" si="8"/>
        <v>10</v>
      </c>
      <c r="AZ37" s="6">
        <f t="shared" si="8"/>
        <v>9</v>
      </c>
      <c r="BA37" s="6">
        <f t="shared" si="8"/>
        <v>10</v>
      </c>
      <c r="BB37" s="6">
        <f t="shared" si="8"/>
        <v>14</v>
      </c>
      <c r="BC37" s="6">
        <f t="shared" si="8"/>
        <v>9</v>
      </c>
      <c r="BD37" s="6">
        <f t="shared" si="8"/>
        <v>10</v>
      </c>
      <c r="BE37" s="6">
        <f t="shared" si="8"/>
        <v>9</v>
      </c>
      <c r="BF37" s="6">
        <f t="shared" si="8"/>
        <v>14</v>
      </c>
      <c r="BG37" s="6">
        <f t="shared" si="8"/>
        <v>9</v>
      </c>
      <c r="BH37" s="6">
        <f t="shared" si="8"/>
        <v>14</v>
      </c>
      <c r="BI37" s="6">
        <f t="shared" si="8"/>
        <v>9</v>
      </c>
      <c r="BJ37" s="6">
        <f t="shared" si="8"/>
        <v>10</v>
      </c>
      <c r="BK37" s="6">
        <f t="shared" si="8"/>
        <v>9</v>
      </c>
      <c r="BL37" s="6">
        <f t="shared" si="8"/>
        <v>10</v>
      </c>
      <c r="BM37" s="6">
        <f t="shared" si="8"/>
        <v>6</v>
      </c>
      <c r="BN37" s="6">
        <f t="shared" si="8"/>
        <v>10</v>
      </c>
      <c r="BO37" s="6">
        <f t="shared" si="8"/>
        <v>0</v>
      </c>
      <c r="BP37" s="6">
        <f t="shared" si="8"/>
        <v>14</v>
      </c>
      <c r="BQ37" s="6">
        <f t="shared" si="8"/>
        <v>0</v>
      </c>
      <c r="BR37" s="6">
        <f t="shared" ref="BR37:DC37" si="9">SUM(BR7:BR36)</f>
        <v>8</v>
      </c>
      <c r="BS37" s="6">
        <f t="shared" si="9"/>
        <v>5</v>
      </c>
      <c r="BT37" s="6">
        <f t="shared" si="9"/>
        <v>8</v>
      </c>
      <c r="BU37" s="6">
        <f t="shared" si="9"/>
        <v>9</v>
      </c>
      <c r="BV37" s="6">
        <f t="shared" si="9"/>
        <v>8</v>
      </c>
      <c r="BW37" s="6">
        <f t="shared" si="9"/>
        <v>9</v>
      </c>
      <c r="BX37" s="6">
        <f t="shared" si="9"/>
        <v>8</v>
      </c>
      <c r="BY37" s="6">
        <f t="shared" si="9"/>
        <v>8</v>
      </c>
      <c r="BZ37" s="6">
        <f t="shared" si="9"/>
        <v>0</v>
      </c>
      <c r="CA37" s="6">
        <f t="shared" si="9"/>
        <v>0</v>
      </c>
      <c r="CB37" s="6">
        <f t="shared" si="9"/>
        <v>0</v>
      </c>
      <c r="CC37" s="6">
        <f t="shared" si="9"/>
        <v>0</v>
      </c>
      <c r="CD37" s="6">
        <f t="shared" si="9"/>
        <v>0</v>
      </c>
      <c r="CE37" s="6">
        <f t="shared" si="9"/>
        <v>0</v>
      </c>
      <c r="CF37" s="6">
        <f t="shared" si="9"/>
        <v>0</v>
      </c>
      <c r="CG37" s="6">
        <f t="shared" si="9"/>
        <v>0</v>
      </c>
      <c r="CH37" s="6">
        <f t="shared" si="9"/>
        <v>0</v>
      </c>
      <c r="CI37" s="6">
        <f t="shared" si="9"/>
        <v>0</v>
      </c>
      <c r="CJ37" s="6">
        <f t="shared" si="9"/>
        <v>0</v>
      </c>
      <c r="CK37" s="6">
        <f t="shared" si="9"/>
        <v>0</v>
      </c>
      <c r="CL37" s="6">
        <f t="shared" si="9"/>
        <v>0</v>
      </c>
      <c r="CM37" s="6">
        <f t="shared" si="9"/>
        <v>0</v>
      </c>
      <c r="CN37" s="6">
        <f t="shared" si="9"/>
        <v>0</v>
      </c>
      <c r="CO37" s="6">
        <f t="shared" si="9"/>
        <v>0</v>
      </c>
      <c r="CP37" s="6">
        <f t="shared" si="9"/>
        <v>0</v>
      </c>
      <c r="CQ37" s="6">
        <f t="shared" si="9"/>
        <v>0</v>
      </c>
      <c r="CR37" s="6">
        <f t="shared" si="9"/>
        <v>0</v>
      </c>
      <c r="CS37" s="6">
        <f t="shared" si="9"/>
        <v>0</v>
      </c>
      <c r="CT37" s="6">
        <f t="shared" si="9"/>
        <v>8</v>
      </c>
      <c r="CU37" s="6">
        <f t="shared" si="9"/>
        <v>7</v>
      </c>
      <c r="CV37" s="6">
        <f t="shared" si="9"/>
        <v>11</v>
      </c>
      <c r="CW37" s="6">
        <f t="shared" si="9"/>
        <v>4</v>
      </c>
      <c r="CX37" s="6">
        <f t="shared" si="9"/>
        <v>8</v>
      </c>
      <c r="CY37" s="6">
        <f t="shared" si="9"/>
        <v>0</v>
      </c>
      <c r="CZ37" s="6">
        <f t="shared" si="9"/>
        <v>4</v>
      </c>
      <c r="DA37" s="6">
        <f t="shared" si="9"/>
        <v>0</v>
      </c>
      <c r="DB37" s="6">
        <f t="shared" si="9"/>
        <v>4</v>
      </c>
      <c r="DC37" s="6">
        <f t="shared" si="9"/>
        <v>0</v>
      </c>
    </row>
    <row r="38" spans="1:107" ht="15.75" x14ac:dyDescent="0.25">
      <c r="A38" s="11"/>
      <c r="B38" s="11"/>
      <c r="C38" s="12"/>
      <c r="D38" s="13"/>
      <c r="E38" s="12"/>
      <c r="F38" s="12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</row>
    <row r="39" spans="1:107" ht="15.75" x14ac:dyDescent="0.25">
      <c r="A39" s="11"/>
      <c r="B39" s="11"/>
      <c r="C39" s="12"/>
      <c r="D39" s="13"/>
      <c r="E39" s="60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2"/>
    </row>
    <row r="40" spans="1:107" ht="15.75" x14ac:dyDescent="0.25"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</row>
    <row r="42" spans="1:107" x14ac:dyDescent="0.25">
      <c r="M42" s="1">
        <f>M25+M18+M19+M20+M21+M22+M23+M24+M32+M31</f>
        <v>1012</v>
      </c>
      <c r="AK42" s="24" t="s">
        <v>85</v>
      </c>
      <c r="AL42" s="64"/>
      <c r="AM42" s="65"/>
      <c r="AN42" s="65"/>
      <c r="AO42" s="65"/>
      <c r="AP42" s="66"/>
    </row>
    <row r="43" spans="1:107" x14ac:dyDescent="0.25">
      <c r="M43" s="1">
        <f>M7+M8+M9+M12+M13+M14+M15+M16+M17+M26+M27+M28+M29+M30+M33+M34+M35+M10+M11</f>
        <v>3597</v>
      </c>
      <c r="AK43" s="25" t="s">
        <v>86</v>
      </c>
      <c r="AL43" s="63"/>
      <c r="AM43" s="63"/>
      <c r="AN43" s="63"/>
      <c r="AO43" s="63"/>
      <c r="AP43" s="63"/>
    </row>
    <row r="45" spans="1:107" x14ac:dyDescent="0.25">
      <c r="M45" s="28"/>
    </row>
  </sheetData>
  <mergeCells count="85">
    <mergeCell ref="C7:C9"/>
    <mergeCell ref="C27:C28"/>
    <mergeCell ref="C31:C32"/>
    <mergeCell ref="CL5:CM5"/>
    <mergeCell ref="BH5:BI5"/>
    <mergeCell ref="BJ5:BK5"/>
    <mergeCell ref="BL5:BM5"/>
    <mergeCell ref="BN5:BO5"/>
    <mergeCell ref="BP5:BQ5"/>
    <mergeCell ref="AX5:AY5"/>
    <mergeCell ref="AZ5:BA5"/>
    <mergeCell ref="BB5:BC5"/>
    <mergeCell ref="BD5:BE5"/>
    <mergeCell ref="BF5:BG5"/>
    <mergeCell ref="AN5:AO5"/>
    <mergeCell ref="AV5:AW5"/>
    <mergeCell ref="BR5:BS5"/>
    <mergeCell ref="BT5:BU5"/>
    <mergeCell ref="BV5:BW5"/>
    <mergeCell ref="BX5:BY5"/>
    <mergeCell ref="BZ5:CA5"/>
    <mergeCell ref="CR5:CS5"/>
    <mergeCell ref="CB5:CC5"/>
    <mergeCell ref="CD5:CE5"/>
    <mergeCell ref="CF5:CG5"/>
    <mergeCell ref="CH5:CI5"/>
    <mergeCell ref="CJ5:CK5"/>
    <mergeCell ref="CN5:CO5"/>
    <mergeCell ref="CP5:CQ5"/>
    <mergeCell ref="T5:T6"/>
    <mergeCell ref="U5:U6"/>
    <mergeCell ref="Y4:AC5"/>
    <mergeCell ref="G4:X4"/>
    <mergeCell ref="AE5:AE6"/>
    <mergeCell ref="AD5:AD6"/>
    <mergeCell ref="AR5:AS5"/>
    <mergeCell ref="AT5:AU5"/>
    <mergeCell ref="AI4:AI6"/>
    <mergeCell ref="AJ4:AJ6"/>
    <mergeCell ref="AK4:AK6"/>
    <mergeCell ref="AL5:AM5"/>
    <mergeCell ref="AP5:AQ5"/>
    <mergeCell ref="AF5:AF6"/>
    <mergeCell ref="AD4:AH4"/>
    <mergeCell ref="G5:G6"/>
    <mergeCell ref="W5:W6"/>
    <mergeCell ref="X5:X6"/>
    <mergeCell ref="I5:I6"/>
    <mergeCell ref="Q5:Q6"/>
    <mergeCell ref="J5:J6"/>
    <mergeCell ref="K5:K6"/>
    <mergeCell ref="L5:L6"/>
    <mergeCell ref="N5:N6"/>
    <mergeCell ref="M5:M6"/>
    <mergeCell ref="P5:P6"/>
    <mergeCell ref="AG5:AG6"/>
    <mergeCell ref="AH5:AH6"/>
    <mergeCell ref="R5:R6"/>
    <mergeCell ref="A7:A35"/>
    <mergeCell ref="B7:B35"/>
    <mergeCell ref="V5:V6"/>
    <mergeCell ref="A4:A6"/>
    <mergeCell ref="D4:D6"/>
    <mergeCell ref="E4:E6"/>
    <mergeCell ref="F4:F6"/>
    <mergeCell ref="H5:H6"/>
    <mergeCell ref="C10:C11"/>
    <mergeCell ref="C12:C15"/>
    <mergeCell ref="B4:C6"/>
    <mergeCell ref="C33:C34"/>
    <mergeCell ref="C19:C22"/>
    <mergeCell ref="C23:C25"/>
    <mergeCell ref="O5:O6"/>
    <mergeCell ref="S5:S6"/>
    <mergeCell ref="E39:AU39"/>
    <mergeCell ref="AL43:AP43"/>
    <mergeCell ref="AL42:AP42"/>
    <mergeCell ref="E40:AU40"/>
    <mergeCell ref="E37:G37"/>
    <mergeCell ref="G38:AK38"/>
    <mergeCell ref="CT5:CU5"/>
    <mergeCell ref="CV5:CW5"/>
    <mergeCell ref="CX5:CY5"/>
    <mergeCell ref="CZ5:DA5"/>
    <mergeCell ref="DB5:DC5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Рем ЦМ №13 </vt:lpstr>
      <vt:lpstr>'Рем ЦМ №13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2024-11-21T14:26:53Z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