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D503C44B-CF5F-4198-8E83-1C8814B05B08}" xr6:coauthVersionLast="36" xr6:coauthVersionMax="36" xr10:uidLastSave="{00000000-0000-0000-0000-000000000000}"/>
  <bookViews>
    <workbookView xWindow="240" yWindow="105" windowWidth="14805" windowHeight="7650" tabRatio="894" xr2:uid="{00000000-000D-0000-FFFF-FFFF00000000}"/>
  </bookViews>
  <sheets>
    <sheet name="Дорога" sheetId="37" r:id="rId1"/>
  </sheets>
  <definedNames>
    <definedName name="_xlnm.Print_Area" localSheetId="0">Дорога!$A$1:$E$28</definedName>
  </definedNames>
  <calcPr calcId="191029" iterate="1"/>
</workbook>
</file>

<file path=xl/calcChain.xml><?xml version="1.0" encoding="utf-8"?>
<calcChain xmlns="http://schemas.openxmlformats.org/spreadsheetml/2006/main">
  <c r="D9" i="37" l="1"/>
  <c r="D11" i="37"/>
  <c r="D10" i="37"/>
  <c r="D19" i="37" l="1"/>
  <c r="D16" i="37"/>
  <c r="D18" i="37" s="1"/>
  <c r="D8" i="37"/>
  <c r="D21" i="37" l="1"/>
  <c r="D14" i="37"/>
  <c r="D15" i="37"/>
  <c r="D17" i="37"/>
  <c r="D20" i="37"/>
  <c r="D22" i="37" l="1"/>
</calcChain>
</file>

<file path=xl/sharedStrings.xml><?xml version="1.0" encoding="utf-8"?>
<sst xmlns="http://schemas.openxmlformats.org/spreadsheetml/2006/main" count="55" uniqueCount="47">
  <si>
    <t>№ п/п</t>
  </si>
  <si>
    <t>Наименование работ</t>
  </si>
  <si>
    <t>Ед. изм</t>
  </si>
  <si>
    <t>Объем</t>
  </si>
  <si>
    <t>м2</t>
  </si>
  <si>
    <t xml:space="preserve">«Утверждаю» 
Генеральный директор
АО «Кавказцемент»
/_____________/В. Ю. Сокольцов 
</t>
  </si>
  <si>
    <t>т</t>
  </si>
  <si>
    <t>Перевозка на 7 км грузов автомобилями-самосвалами (вывоз мусора)</t>
  </si>
  <si>
    <t>Примечание</t>
  </si>
  <si>
    <t>Устройство покрытия толщиной 5 см из горячих асфальтных смесей (ЩМА-16)</t>
  </si>
  <si>
    <t>Погрузка демонтированного асфальта экскаваторами емкостью ковша до 0,5 м3</t>
  </si>
  <si>
    <t>Дефектная ведомость №13</t>
  </si>
  <si>
    <t>количество примыканий 18</t>
  </si>
  <si>
    <t>м.п.</t>
  </si>
  <si>
    <t xml:space="preserve">Санация (ремонт трещин) </t>
  </si>
  <si>
    <t>шт</t>
  </si>
  <si>
    <t xml:space="preserve">Ремонт монолитного тротуарного бордюра </t>
  </si>
  <si>
    <t xml:space="preserve">Устройство бетонного монолитного тротуарного бордюра </t>
  </si>
  <si>
    <t>100м2</t>
  </si>
  <si>
    <t>100 м2</t>
  </si>
  <si>
    <t>1000 м2</t>
  </si>
  <si>
    <t>Нанесение линии горизонтальной дорожной разметки краской со световозвращающими элементами на дорожное покрытие асфальтовое (прерывистая, шириной 15 см)</t>
  </si>
  <si>
    <t>10 м</t>
  </si>
  <si>
    <t xml:space="preserve"> =(250*4+8*30)/100</t>
  </si>
  <si>
    <t xml:space="preserve"> =(9*10*18)/100
количество примыканий 18</t>
  </si>
  <si>
    <t xml:space="preserve"> =(12,4+16,2)*100*0,005*1,45
 1м3=1450 кг</t>
  </si>
  <si>
    <t>Установка чугунных дорожных люков канализационных</t>
  </si>
  <si>
    <t>Установка чугунных дорожных люков ливневых</t>
  </si>
  <si>
    <t>Демонтаж бетонных блоков дорожных ограждений (длиной 3 метра)</t>
  </si>
  <si>
    <t>Составил:
Ведущий инженер</t>
  </si>
  <si>
    <t>Проверил:
Начальник УКС</t>
  </si>
  <si>
    <t xml:space="preserve"> =173/10 
Бордюр дорожный БР 100.30.15</t>
  </si>
  <si>
    <t>Мастика полимерная гидроизоляционная БМ 3</t>
  </si>
  <si>
    <t xml:space="preserve"> =((994+56)*0,15)/100
длина 1050 м
Краска светоотражающая для дорожной разметки VESTA "Подорожник" белая (25 кг) ООО «СПЕЦКРАСКИ»</t>
  </si>
  <si>
    <t>корректировка положения существующих люков
Люк дождемприемный ДК</t>
  </si>
  <si>
    <t>корректировка положения существующих люков
Люк чугунный тяжелый тип Т (С150)-1-60</t>
  </si>
  <si>
    <t xml:space="preserve"> =(157+10+95+54+90+30)*(0,5+0,17+0,15)
указана площадь ремонтируемого участка бордюра
 -очистка поверхности бордюра от грязи и извести железной щеткой,
-грунтовка поверхностит Церезит СТ-17
-набивка сетки ячейкой 10*10 мм 
-оштукатуривание цп раствором,
- окраска, Износостойкая эмаль для бордюров KRAFOR белая</t>
  </si>
  <si>
    <t xml:space="preserve"> =25+23
1. Бетонные блоки 4000*250*170 (мм)
2. Бетонные дорожные блоки длиной 3000 мм высотой 600-800 мм. Фото приложено</t>
  </si>
  <si>
    <t>Приложение №1 к Техническому заданию</t>
  </si>
  <si>
    <t>Ремонт центральной подъездной дороги №1, ОС80404</t>
  </si>
  <si>
    <t xml:space="preserve">                                                                                                                                                                                        Касеев В.В.</t>
  </si>
  <si>
    <t xml:space="preserve">                                                                                                                                                                    Каракотов М.Н.</t>
  </si>
  <si>
    <r>
      <t xml:space="preserve">Срезка поверхностного слоя асфальтобетонных </t>
    </r>
    <r>
      <rPr>
        <b/>
        <sz val="11"/>
        <color theme="1"/>
        <rFont val="Calibri"/>
        <family val="2"/>
        <scheme val="minor"/>
      </rPr>
      <t>дорожных покрытий</t>
    </r>
    <r>
      <rPr>
        <sz val="11"/>
        <color theme="1"/>
        <rFont val="Calibri"/>
        <family val="2"/>
        <scheme val="minor"/>
      </rPr>
      <t xml:space="preserve"> методом холодного фрезерования толщиной 50 мм</t>
    </r>
  </si>
  <si>
    <r>
      <t xml:space="preserve">Розлив вяжущих материалов, битумной эмульсией расходом 0,8 л/м2 ЭБК-3, </t>
    </r>
    <r>
      <rPr>
        <b/>
        <sz val="11"/>
        <color theme="1"/>
        <rFont val="Calibri"/>
        <family val="2"/>
        <scheme val="minor"/>
      </rPr>
      <t>дорожное покрытие</t>
    </r>
  </si>
  <si>
    <r>
      <t xml:space="preserve">Срезка поверхностного слоя асфальтобетонных </t>
    </r>
    <r>
      <rPr>
        <b/>
        <sz val="11"/>
        <color theme="1"/>
        <rFont val="Calibri"/>
        <family val="2"/>
        <scheme val="minor"/>
      </rPr>
      <t>примыканий к дороге</t>
    </r>
    <r>
      <rPr>
        <sz val="11"/>
        <color theme="1"/>
        <rFont val="Calibri"/>
        <family val="2"/>
        <scheme val="minor"/>
      </rPr>
      <t xml:space="preserve"> методом холодного фрезерования толщиной 50 мм </t>
    </r>
  </si>
  <si>
    <r>
      <t xml:space="preserve">Розлив вяжущих материалов, битумной эмульсией расходом 0,8 л/м2 ЭБК-3, </t>
    </r>
    <r>
      <rPr>
        <b/>
        <sz val="11"/>
        <color theme="1"/>
        <rFont val="Calibri"/>
        <family val="2"/>
        <scheme val="minor"/>
      </rPr>
      <t>примыкания к дороге</t>
    </r>
  </si>
  <si>
    <r>
      <t xml:space="preserve">Устройство покрытия </t>
    </r>
    <r>
      <rPr>
        <b/>
        <sz val="11"/>
        <color theme="1"/>
        <rFont val="Calibri"/>
        <family val="2"/>
        <scheme val="minor"/>
      </rPr>
      <t>примыканий к дороге</t>
    </r>
    <r>
      <rPr>
        <sz val="11"/>
        <color theme="1"/>
        <rFont val="Calibri"/>
        <family val="2"/>
        <scheme val="minor"/>
      </rPr>
      <t xml:space="preserve"> толщиной 5 см из горячих асфальтных смесей (ЩМА-16)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</si>
</sst>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0" fillId="0" borderId="0" xfId="3" applyFill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1444999</xdr:colOff>
      <xdr:row>1</xdr:row>
      <xdr:rowOff>180974</xdr:rowOff>
    </xdr:to>
    <xdr:pic>
      <xdr:nvPicPr>
        <xdr:cNvPr id="2" name="Рисунок 2" descr="cid:image001.png@01D941E4.119C38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5524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5.85546875" customWidth="1"/>
    <col min="2" max="2" width="52.42578125" customWidth="1"/>
    <col min="3" max="3" width="10.5703125" customWidth="1"/>
    <col min="4" max="4" width="9.42578125" style="3" customWidth="1"/>
    <col min="5" max="5" width="48.42578125" style="18" customWidth="1"/>
  </cols>
  <sheetData>
    <row r="1" spans="1:6" x14ac:dyDescent="0.25">
      <c r="B1" s="27"/>
      <c r="C1" s="27"/>
      <c r="D1" s="27"/>
      <c r="E1" s="22" t="s">
        <v>38</v>
      </c>
    </row>
    <row r="2" spans="1:6" x14ac:dyDescent="0.25">
      <c r="B2" s="27"/>
      <c r="C2" s="27"/>
      <c r="D2" s="27"/>
    </row>
    <row r="3" spans="1:6" ht="100.5" customHeight="1" x14ac:dyDescent="0.25">
      <c r="B3" s="28" t="s">
        <v>5</v>
      </c>
      <c r="C3" s="28"/>
      <c r="D3" s="28"/>
      <c r="E3" s="28"/>
    </row>
    <row r="4" spans="1:6" ht="18.75" hidden="1" x14ac:dyDescent="0.25">
      <c r="B4" s="5"/>
      <c r="C4" s="5"/>
      <c r="D4" s="5"/>
    </row>
    <row r="5" spans="1:6" ht="21.75" customHeight="1" x14ac:dyDescent="0.3">
      <c r="A5" s="29" t="s">
        <v>11</v>
      </c>
      <c r="B5" s="29"/>
      <c r="C5" s="29"/>
      <c r="D5" s="29"/>
      <c r="E5" s="29"/>
    </row>
    <row r="6" spans="1:6" ht="21.75" customHeight="1" x14ac:dyDescent="0.25">
      <c r="A6" s="30" t="s">
        <v>39</v>
      </c>
      <c r="B6" s="30"/>
      <c r="C6" s="30"/>
      <c r="D6" s="30"/>
      <c r="E6" s="30"/>
    </row>
    <row r="7" spans="1:6" s="1" customFormat="1" ht="25.5" x14ac:dyDescent="0.25">
      <c r="A7" s="15" t="s">
        <v>0</v>
      </c>
      <c r="B7" s="16" t="s">
        <v>1</v>
      </c>
      <c r="C7" s="15" t="s">
        <v>2</v>
      </c>
      <c r="D7" s="15" t="s">
        <v>3</v>
      </c>
      <c r="E7" s="19" t="s">
        <v>8</v>
      </c>
    </row>
    <row r="8" spans="1:6" s="2" customFormat="1" ht="45" x14ac:dyDescent="0.25">
      <c r="A8" s="7">
        <v>1</v>
      </c>
      <c r="B8" s="26" t="s">
        <v>42</v>
      </c>
      <c r="C8" s="4" t="s">
        <v>19</v>
      </c>
      <c r="D8" s="17">
        <f>(250*4+8*30)/100</f>
        <v>12.4</v>
      </c>
      <c r="E8" s="24" t="s">
        <v>23</v>
      </c>
    </row>
    <row r="9" spans="1:6" s="2" customFormat="1" ht="60" x14ac:dyDescent="0.25">
      <c r="A9" s="7">
        <v>2</v>
      </c>
      <c r="B9" s="26" t="s">
        <v>28</v>
      </c>
      <c r="C9" s="4" t="s">
        <v>15</v>
      </c>
      <c r="D9" s="17">
        <f>(25+23)</f>
        <v>48</v>
      </c>
      <c r="E9" s="24" t="s">
        <v>37</v>
      </c>
    </row>
    <row r="10" spans="1:6" s="2" customFormat="1" ht="136.5" customHeight="1" x14ac:dyDescent="0.25">
      <c r="A10" s="7">
        <v>3</v>
      </c>
      <c r="B10" s="26" t="s">
        <v>16</v>
      </c>
      <c r="C10" s="4" t="s">
        <v>4</v>
      </c>
      <c r="D10" s="17">
        <f>(157+10+95+54+90+30)*(0.5+0.17+0.15)</f>
        <v>357.52000000000004</v>
      </c>
      <c r="E10" s="25" t="s">
        <v>36</v>
      </c>
    </row>
    <row r="11" spans="1:6" s="2" customFormat="1" ht="30" x14ac:dyDescent="0.25">
      <c r="A11" s="7">
        <v>4</v>
      </c>
      <c r="B11" s="26" t="s">
        <v>17</v>
      </c>
      <c r="C11" s="4" t="s">
        <v>22</v>
      </c>
      <c r="D11" s="17">
        <f>173/10</f>
        <v>17.3</v>
      </c>
      <c r="E11" s="25" t="s">
        <v>31</v>
      </c>
    </row>
    <row r="12" spans="1:6" s="2" customFormat="1" ht="31.5" customHeight="1" x14ac:dyDescent="0.25">
      <c r="A12" s="7">
        <v>5</v>
      </c>
      <c r="B12" s="26" t="s">
        <v>26</v>
      </c>
      <c r="C12" s="4" t="s">
        <v>15</v>
      </c>
      <c r="D12" s="17">
        <v>2</v>
      </c>
      <c r="E12" s="25" t="s">
        <v>35</v>
      </c>
    </row>
    <row r="13" spans="1:6" s="2" customFormat="1" ht="33" customHeight="1" x14ac:dyDescent="0.25">
      <c r="A13" s="7">
        <v>6</v>
      </c>
      <c r="B13" s="26" t="s">
        <v>27</v>
      </c>
      <c r="C13" s="4" t="s">
        <v>15</v>
      </c>
      <c r="D13" s="17">
        <v>7</v>
      </c>
      <c r="E13" s="25" t="s">
        <v>34</v>
      </c>
    </row>
    <row r="14" spans="1:6" s="2" customFormat="1" ht="32.25" customHeight="1" x14ac:dyDescent="0.25">
      <c r="A14" s="7">
        <v>7</v>
      </c>
      <c r="B14" s="26" t="s">
        <v>43</v>
      </c>
      <c r="C14" s="4" t="s">
        <v>20</v>
      </c>
      <c r="D14" s="17">
        <f>D8/10</f>
        <v>1.24</v>
      </c>
      <c r="E14" s="25"/>
      <c r="F14" s="21"/>
    </row>
    <row r="15" spans="1:6" s="2" customFormat="1" ht="31.5" customHeight="1" x14ac:dyDescent="0.25">
      <c r="A15" s="7">
        <v>8</v>
      </c>
      <c r="B15" s="26" t="s">
        <v>9</v>
      </c>
      <c r="C15" s="4" t="s">
        <v>20</v>
      </c>
      <c r="D15" s="17">
        <f>D8/10</f>
        <v>1.24</v>
      </c>
      <c r="E15" s="25"/>
    </row>
    <row r="16" spans="1:6" s="2" customFormat="1" ht="33" customHeight="1" x14ac:dyDescent="0.25">
      <c r="A16" s="7">
        <v>9</v>
      </c>
      <c r="B16" s="26" t="s">
        <v>44</v>
      </c>
      <c r="C16" s="4" t="s">
        <v>19</v>
      </c>
      <c r="D16" s="17">
        <f>(9*10*18)/100</f>
        <v>16.2</v>
      </c>
      <c r="E16" s="25" t="s">
        <v>24</v>
      </c>
    </row>
    <row r="17" spans="1:5" s="2" customFormat="1" ht="30" x14ac:dyDescent="0.25">
      <c r="A17" s="7">
        <v>10</v>
      </c>
      <c r="B17" s="26" t="s">
        <v>45</v>
      </c>
      <c r="C17" s="4" t="s">
        <v>20</v>
      </c>
      <c r="D17" s="17">
        <f>D16/10</f>
        <v>1.6199999999999999</v>
      </c>
      <c r="E17" s="25" t="s">
        <v>12</v>
      </c>
    </row>
    <row r="18" spans="1:5" s="2" customFormat="1" ht="30" x14ac:dyDescent="0.25">
      <c r="A18" s="7">
        <v>11</v>
      </c>
      <c r="B18" s="26" t="s">
        <v>46</v>
      </c>
      <c r="C18" s="4" t="s">
        <v>4</v>
      </c>
      <c r="D18" s="17">
        <f>D16*100</f>
        <v>1620</v>
      </c>
      <c r="E18" s="25" t="s">
        <v>12</v>
      </c>
    </row>
    <row r="19" spans="1:5" s="2" customFormat="1" ht="72.75" customHeight="1" x14ac:dyDescent="0.25">
      <c r="A19" s="7">
        <v>12</v>
      </c>
      <c r="B19" s="26" t="s">
        <v>21</v>
      </c>
      <c r="C19" s="4" t="s">
        <v>18</v>
      </c>
      <c r="D19" s="17">
        <f>((994+56)*0.15)/100</f>
        <v>1.575</v>
      </c>
      <c r="E19" s="25" t="s">
        <v>33</v>
      </c>
    </row>
    <row r="20" spans="1:5" s="2" customFormat="1" ht="15.75" x14ac:dyDescent="0.25">
      <c r="A20" s="7">
        <v>13</v>
      </c>
      <c r="B20" s="26" t="s">
        <v>14</v>
      </c>
      <c r="C20" s="4" t="s">
        <v>13</v>
      </c>
      <c r="D20" s="17">
        <f>20+24.5+1000*2.5+(153*6+34*14)</f>
        <v>3938.5</v>
      </c>
      <c r="E20" s="25" t="s">
        <v>32</v>
      </c>
    </row>
    <row r="21" spans="1:5" s="2" customFormat="1" ht="30" x14ac:dyDescent="0.25">
      <c r="A21" s="7">
        <v>14</v>
      </c>
      <c r="B21" s="26" t="s">
        <v>10</v>
      </c>
      <c r="C21" s="4" t="s">
        <v>6</v>
      </c>
      <c r="D21" s="17">
        <f>(D8+D16)*0.05*1.45*100</f>
        <v>207.35000000000002</v>
      </c>
      <c r="E21" s="25" t="s">
        <v>25</v>
      </c>
    </row>
    <row r="22" spans="1:5" s="2" customFormat="1" ht="30" x14ac:dyDescent="0.25">
      <c r="A22" s="7">
        <v>15</v>
      </c>
      <c r="B22" s="26" t="s">
        <v>7</v>
      </c>
      <c r="C22" s="4" t="s">
        <v>6</v>
      </c>
      <c r="D22" s="17">
        <f>D21</f>
        <v>207.35000000000002</v>
      </c>
      <c r="E22" s="25"/>
    </row>
    <row r="23" spans="1:5" s="6" customFormat="1" ht="19.5" hidden="1" customHeight="1" x14ac:dyDescent="0.25">
      <c r="A23" s="8"/>
      <c r="B23" s="8"/>
      <c r="C23" s="9"/>
      <c r="D23" s="10"/>
      <c r="E23" s="20"/>
    </row>
    <row r="24" spans="1:5" s="6" customFormat="1" ht="19.5" customHeight="1" x14ac:dyDescent="0.25">
      <c r="A24" s="8"/>
      <c r="B24" s="8"/>
      <c r="C24" s="9"/>
      <c r="D24" s="10"/>
      <c r="E24" s="20"/>
    </row>
    <row r="25" spans="1:5" s="6" customFormat="1" ht="31.5" x14ac:dyDescent="0.25">
      <c r="A25" s="8"/>
      <c r="B25" s="12" t="s">
        <v>29</v>
      </c>
      <c r="C25" s="14"/>
      <c r="D25" s="11"/>
      <c r="E25" s="23" t="s">
        <v>41</v>
      </c>
    </row>
    <row r="26" spans="1:5" s="6" customFormat="1" ht="15.75" x14ac:dyDescent="0.25">
      <c r="A26" s="8"/>
      <c r="B26" s="12"/>
      <c r="C26" s="14"/>
      <c r="D26" s="11"/>
      <c r="E26" s="23"/>
    </row>
    <row r="27" spans="1:5" s="6" customFormat="1" x14ac:dyDescent="0.25">
      <c r="D27" s="13"/>
      <c r="E27" s="20"/>
    </row>
    <row r="28" spans="1:5" s="6" customFormat="1" ht="30" x14ac:dyDescent="0.25">
      <c r="B28" s="2" t="s">
        <v>30</v>
      </c>
      <c r="D28" s="13"/>
      <c r="E28" s="23" t="s">
        <v>40</v>
      </c>
    </row>
    <row r="29" spans="1:5" s="6" customFormat="1" x14ac:dyDescent="0.25">
      <c r="D29" s="13"/>
      <c r="E29" s="20"/>
    </row>
    <row r="30" spans="1:5" s="6" customFormat="1" x14ac:dyDescent="0.25">
      <c r="D30" s="13"/>
      <c r="E30" s="20"/>
    </row>
    <row r="31" spans="1:5" s="6" customFormat="1" x14ac:dyDescent="0.25">
      <c r="D31" s="13"/>
      <c r="E31" s="20"/>
    </row>
    <row r="32" spans="1:5" s="6" customFormat="1" x14ac:dyDescent="0.25">
      <c r="D32" s="13"/>
      <c r="E32" s="20"/>
    </row>
    <row r="33" spans="4:5" s="6" customFormat="1" x14ac:dyDescent="0.25">
      <c r="D33" s="13"/>
      <c r="E33" s="20"/>
    </row>
    <row r="34" spans="4:5" s="6" customFormat="1" x14ac:dyDescent="0.25">
      <c r="D34" s="13"/>
      <c r="E34" s="20"/>
    </row>
    <row r="35" spans="4:5" s="6" customFormat="1" x14ac:dyDescent="0.25">
      <c r="D35" s="13"/>
      <c r="E35" s="20"/>
    </row>
    <row r="36" spans="4:5" s="6" customFormat="1" x14ac:dyDescent="0.25">
      <c r="D36" s="13"/>
      <c r="E36" s="20"/>
    </row>
    <row r="37" spans="4:5" s="6" customFormat="1" x14ac:dyDescent="0.25">
      <c r="D37" s="13"/>
      <c r="E37" s="20"/>
    </row>
  </sheetData>
  <mergeCells count="4">
    <mergeCell ref="B1:D2"/>
    <mergeCell ref="B3:E3"/>
    <mergeCell ref="A5:E5"/>
    <mergeCell ref="A6:E6"/>
  </mergeCells>
  <pageMargins left="0.39370078740157483" right="0.19685039370078741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Дорога</vt:lpstr>
      <vt:lpstr>Дорога!Область_печати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