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vasilev\Desktop\кирилл(Backup)\перенос ЗУК\старый комп\Учред. док-ты\Национальная инфрастуктура\Договор подряда\"/>
    </mc:Choice>
  </mc:AlternateContent>
  <bookViews>
    <workbookView xWindow="28680" yWindow="-120" windowWidth="29040" windowHeight="15840" firstSheet="5" activeTab="5"/>
  </bookViews>
  <sheets>
    <sheet name="22-23" sheetId="3" state="hidden" r:id="rId1"/>
    <sheet name="09.08.2022 ГПР ЛКВ" sheetId="18" state="hidden" r:id="rId2"/>
    <sheet name="01.08.2022 ГПР от АГ" sheetId="17" state="hidden" r:id="rId3"/>
    <sheet name="ГПР от 07.06.2022 на утверждени" sheetId="6" state="hidden" r:id="rId4"/>
    <sheet name="22.06.2022 утвержденный ГГС" sheetId="16" state="hidden" r:id="rId5"/>
    <sheet name="График" sheetId="20" r:id="rId6"/>
    <sheet name="05.09.2022 ГПР непрерывный" sheetId="19" state="hidden" r:id="rId7"/>
    <sheet name="22" sheetId="4" state="hidden" r:id="rId8"/>
    <sheet name="22 - 23" sheetId="5" state="hidden" r:id="rId9"/>
  </sheets>
  <definedNames>
    <definedName name="_xlnm._FilterDatabase" localSheetId="2" hidden="1">'01.08.2022 ГПР от АГ'!$A$6:$Z$119</definedName>
    <definedName name="_xlnm._FilterDatabase" localSheetId="6" hidden="1">'05.09.2022 ГПР непрерывный'!$A$6:$Z$117</definedName>
    <definedName name="_xlnm._FilterDatabase" localSheetId="1" hidden="1">'09.08.2022 ГПР ЛКВ'!$A$6:$Z$117</definedName>
    <definedName name="_xlnm._FilterDatabase" localSheetId="7" hidden="1">'22'!$A$3:$AA$86</definedName>
    <definedName name="_xlnm._FilterDatabase" localSheetId="8" hidden="1">'22 - 23'!$A$3:$AA$86</definedName>
    <definedName name="_xlnm._FilterDatabase" localSheetId="4" hidden="1">'22.06.2022 утвержденный ГГС'!$A$6:$Z$120</definedName>
    <definedName name="_xlnm._FilterDatabase" localSheetId="0" hidden="1">'22-23'!$A$3:$Z$84</definedName>
    <definedName name="_xlnm._FilterDatabase" localSheetId="3" hidden="1">'ГПР от 07.06.2022 на утверждени'!$A$6:$Z$101</definedName>
    <definedName name="_xlnm._FilterDatabase" localSheetId="5" hidden="1">График!$A$6:$V$20</definedName>
    <definedName name="_xlnm.Print_Titles" localSheetId="2">'01.08.2022 ГПР от АГ'!$6:$7</definedName>
    <definedName name="_xlnm.Print_Titles" localSheetId="6">'05.09.2022 ГПР непрерывный'!$6:$7</definedName>
    <definedName name="_xlnm.Print_Titles" localSheetId="1">'09.08.2022 ГПР ЛКВ'!$6:$7</definedName>
    <definedName name="_xlnm.Print_Titles" localSheetId="7">'22'!$1:$4</definedName>
    <definedName name="_xlnm.Print_Titles" localSheetId="8">'22 - 23'!$1:$4</definedName>
    <definedName name="_xlnm.Print_Titles" localSheetId="4">'22.06.2022 утвержденный ГГС'!$6:$7</definedName>
    <definedName name="_xlnm.Print_Titles" localSheetId="0">'22-23'!$1:$4</definedName>
    <definedName name="_xlnm.Print_Titles" localSheetId="3">'ГПР от 07.06.2022 на утверждени'!$4:$7</definedName>
    <definedName name="_xlnm.Print_Titles" localSheetId="5">График!$6:$7</definedName>
    <definedName name="_xlnm.Print_Area" localSheetId="2">'01.08.2022 ГПР от АГ'!$A$1:$AB$125</definedName>
    <definedName name="_xlnm.Print_Area" localSheetId="6">'05.09.2022 ГПР непрерывный'!$A$1:$AB$123</definedName>
    <definedName name="_xlnm.Print_Area" localSheetId="1">'09.08.2022 ГПР ЛКВ'!$A$1:$AB$123</definedName>
    <definedName name="_xlnm.Print_Area" localSheetId="4">'22.06.2022 утвержденный ГГС'!$A$1:$AB$126</definedName>
    <definedName name="_xlnm.Print_Area" localSheetId="3">'ГПР от 07.06.2022 на утверждени'!$A$1:$AB$107</definedName>
    <definedName name="_xlnm.Print_Area" localSheetId="5">График!$A$1:$V$25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9" i="19" l="1"/>
  <c r="F106" i="19"/>
  <c r="F105" i="19"/>
  <c r="F104" i="19"/>
  <c r="F96" i="19"/>
  <c r="G96" i="19" s="1"/>
  <c r="G94" i="19"/>
  <c r="F95" i="19" s="1"/>
  <c r="G95" i="19" s="1"/>
  <c r="G92" i="19"/>
  <c r="F92" i="19"/>
  <c r="G91" i="19"/>
  <c r="G90" i="19"/>
  <c r="F88" i="19"/>
  <c r="G88" i="19" s="1"/>
  <c r="G87" i="19"/>
  <c r="G86" i="19"/>
  <c r="G72" i="19"/>
  <c r="F74" i="19"/>
  <c r="F43" i="19"/>
  <c r="F42" i="19"/>
  <c r="G109" i="19" l="1"/>
  <c r="F110" i="19" s="1"/>
  <c r="G110" i="19" s="1"/>
  <c r="F108" i="19"/>
  <c r="G107" i="19"/>
  <c r="G106" i="19"/>
  <c r="E106" i="19" s="1"/>
  <c r="G105" i="19"/>
  <c r="G104" i="19"/>
  <c r="G102" i="19" s="1"/>
  <c r="D104" i="19"/>
  <c r="F102" i="19"/>
  <c r="G97" i="19"/>
  <c r="F93" i="19"/>
  <c r="F89" i="19"/>
  <c r="F85" i="19"/>
  <c r="F84" i="19"/>
  <c r="G83" i="19"/>
  <c r="G79" i="19" s="1"/>
  <c r="F82" i="19"/>
  <c r="G82" i="19" s="1"/>
  <c r="G80" i="19"/>
  <c r="F79" i="19"/>
  <c r="D73" i="19"/>
  <c r="D68" i="19"/>
  <c r="G67" i="19"/>
  <c r="F68" i="19" s="1"/>
  <c r="G68" i="19" s="1"/>
  <c r="G66" i="19" s="1"/>
  <c r="E66" i="19" s="1"/>
  <c r="F66" i="19"/>
  <c r="G63" i="19"/>
  <c r="F64" i="19" s="1"/>
  <c r="G64" i="19" s="1"/>
  <c r="F65" i="19" s="1"/>
  <c r="G65" i="19" s="1"/>
  <c r="G62" i="19" s="1"/>
  <c r="E62" i="19" s="1"/>
  <c r="F62" i="19"/>
  <c r="G61" i="19"/>
  <c r="G51" i="19" s="1"/>
  <c r="E51" i="19" s="1"/>
  <c r="G60" i="19"/>
  <c r="G59" i="19"/>
  <c r="G58" i="19"/>
  <c r="G57" i="19"/>
  <c r="G56" i="19"/>
  <c r="G55" i="19"/>
  <c r="G53" i="19"/>
  <c r="F54" i="19" s="1"/>
  <c r="G54" i="19" s="1"/>
  <c r="G52" i="19"/>
  <c r="F51" i="19"/>
  <c r="D48" i="19"/>
  <c r="G47" i="19"/>
  <c r="G48" i="19" s="1"/>
  <c r="G46" i="19"/>
  <c r="F45" i="19"/>
  <c r="G44" i="19"/>
  <c r="G36" i="19" s="1"/>
  <c r="E36" i="19" s="1"/>
  <c r="G43" i="19"/>
  <c r="G41" i="19"/>
  <c r="F38" i="19"/>
  <c r="F40" i="19" s="1"/>
  <c r="G40" i="19" s="1"/>
  <c r="G37" i="19"/>
  <c r="F36" i="19"/>
  <c r="F30" i="19"/>
  <c r="F31" i="19" s="1"/>
  <c r="G31" i="19" s="1"/>
  <c r="F32" i="19" s="1"/>
  <c r="G32" i="19" s="1"/>
  <c r="F33" i="19" s="1"/>
  <c r="G33" i="19" s="1"/>
  <c r="F34" i="19" s="1"/>
  <c r="G34" i="19" s="1"/>
  <c r="F35" i="19" s="1"/>
  <c r="G35" i="19" s="1"/>
  <c r="G28" i="19" s="1"/>
  <c r="E28" i="19" s="1"/>
  <c r="G29" i="19"/>
  <c r="F28" i="19"/>
  <c r="G21" i="19"/>
  <c r="G22" i="19" s="1"/>
  <c r="G23" i="19" s="1"/>
  <c r="G24" i="19" s="1"/>
  <c r="G20" i="19"/>
  <c r="F19" i="19"/>
  <c r="F18" i="19"/>
  <c r="G17" i="19"/>
  <c r="G16" i="19"/>
  <c r="G15" i="19"/>
  <c r="D15" i="19"/>
  <c r="G14" i="19"/>
  <c r="G12" i="19"/>
  <c r="F13" i="19" s="1"/>
  <c r="G13" i="19" s="1"/>
  <c r="G11" i="19" s="1"/>
  <c r="E11" i="19" s="1"/>
  <c r="F11" i="19"/>
  <c r="F10" i="19"/>
  <c r="G9" i="19"/>
  <c r="F8" i="19"/>
  <c r="F68" i="18"/>
  <c r="G76" i="18"/>
  <c r="F80" i="16"/>
  <c r="E102" i="19" l="1"/>
  <c r="G81" i="19"/>
  <c r="E79" i="19"/>
  <c r="G74" i="19"/>
  <c r="F72" i="19"/>
  <c r="F75" i="19"/>
  <c r="G75" i="19" s="1"/>
  <c r="G76" i="19"/>
  <c r="F49" i="19"/>
  <c r="G49" i="19" s="1"/>
  <c r="F50" i="19" s="1"/>
  <c r="G50" i="19" s="1"/>
  <c r="G45" i="19" s="1"/>
  <c r="E45" i="19" s="1"/>
  <c r="G73" i="19"/>
  <c r="F69" i="19"/>
  <c r="G70" i="19"/>
  <c r="F71" i="19" s="1"/>
  <c r="G71" i="19" s="1"/>
  <c r="G69" i="19" s="1"/>
  <c r="F113" i="19"/>
  <c r="E110" i="19"/>
  <c r="F112" i="19"/>
  <c r="G108" i="19"/>
  <c r="E108" i="19" s="1"/>
  <c r="G18" i="19"/>
  <c r="G25" i="19"/>
  <c r="G89" i="19"/>
  <c r="E89" i="19" s="1"/>
  <c r="G42" i="19"/>
  <c r="G85" i="19"/>
  <c r="E85" i="19" s="1"/>
  <c r="G30" i="19"/>
  <c r="G38" i="19"/>
  <c r="G39" i="19"/>
  <c r="F110" i="18"/>
  <c r="G110" i="18" s="1"/>
  <c r="G109" i="18"/>
  <c r="F108" i="18"/>
  <c r="G107" i="18"/>
  <c r="G106" i="18" s="1"/>
  <c r="E106" i="18" s="1"/>
  <c r="F106" i="18"/>
  <c r="G105" i="18"/>
  <c r="G104" i="18"/>
  <c r="G102" i="18" s="1"/>
  <c r="E102" i="18" s="1"/>
  <c r="D104" i="18"/>
  <c r="F102" i="18"/>
  <c r="G97" i="18"/>
  <c r="G94" i="18"/>
  <c r="F95" i="18" s="1"/>
  <c r="G95" i="18" s="1"/>
  <c r="F93" i="18"/>
  <c r="G90" i="18"/>
  <c r="F91" i="18" s="1"/>
  <c r="G91" i="18" s="1"/>
  <c r="F89" i="18"/>
  <c r="G88" i="18"/>
  <c r="G85" i="18" s="1"/>
  <c r="E85" i="18" s="1"/>
  <c r="F88" i="18"/>
  <c r="F92" i="18" s="1"/>
  <c r="G86" i="18"/>
  <c r="F87" i="18" s="1"/>
  <c r="G87" i="18" s="1"/>
  <c r="F85" i="18"/>
  <c r="F84" i="18" s="1"/>
  <c r="G83" i="18"/>
  <c r="G79" i="18" s="1"/>
  <c r="E79" i="18" s="1"/>
  <c r="F82" i="18"/>
  <c r="G82" i="18" s="1"/>
  <c r="F81" i="18"/>
  <c r="G81" i="18" s="1"/>
  <c r="G80" i="18"/>
  <c r="F79" i="18"/>
  <c r="D73" i="18"/>
  <c r="D68" i="18"/>
  <c r="G67" i="18"/>
  <c r="G68" i="18" s="1"/>
  <c r="G66" i="18" s="1"/>
  <c r="E66" i="18" s="1"/>
  <c r="F66" i="18"/>
  <c r="F64" i="18"/>
  <c r="G64" i="18" s="1"/>
  <c r="F65" i="18" s="1"/>
  <c r="G65" i="18" s="1"/>
  <c r="G62" i="18" s="1"/>
  <c r="E62" i="18" s="1"/>
  <c r="G63" i="18"/>
  <c r="F62" i="18"/>
  <c r="F70" i="18" s="1"/>
  <c r="G61" i="18"/>
  <c r="G60" i="18"/>
  <c r="G59" i="18"/>
  <c r="G58" i="18"/>
  <c r="G57" i="18"/>
  <c r="G56" i="18"/>
  <c r="G55" i="18"/>
  <c r="F54" i="18"/>
  <c r="G54" i="18" s="1"/>
  <c r="G53" i="18"/>
  <c r="G52" i="18"/>
  <c r="G51" i="18"/>
  <c r="E51" i="18" s="1"/>
  <c r="F51" i="18"/>
  <c r="F48" i="18"/>
  <c r="G48" i="18" s="1"/>
  <c r="F76" i="18" s="1"/>
  <c r="D48" i="18"/>
  <c r="G47" i="18"/>
  <c r="G46" i="18"/>
  <c r="F74" i="18" s="1"/>
  <c r="F75" i="18" s="1"/>
  <c r="G75" i="18" s="1"/>
  <c r="F45" i="18"/>
  <c r="G44" i="18"/>
  <c r="G36" i="18" s="1"/>
  <c r="E36" i="18" s="1"/>
  <c r="F44" i="18"/>
  <c r="F42" i="18"/>
  <c r="G42" i="18" s="1"/>
  <c r="G41" i="18"/>
  <c r="F40" i="18"/>
  <c r="G40" i="18" s="1"/>
  <c r="F38" i="18"/>
  <c r="F39" i="18" s="1"/>
  <c r="G39" i="18" s="1"/>
  <c r="G37" i="18"/>
  <c r="F36" i="18"/>
  <c r="F30" i="18"/>
  <c r="F31" i="18" s="1"/>
  <c r="G31" i="18" s="1"/>
  <c r="F32" i="18" s="1"/>
  <c r="G32" i="18" s="1"/>
  <c r="F33" i="18" s="1"/>
  <c r="G33" i="18" s="1"/>
  <c r="F34" i="18" s="1"/>
  <c r="G34" i="18" s="1"/>
  <c r="F35" i="18" s="1"/>
  <c r="G35" i="18" s="1"/>
  <c r="G28" i="18" s="1"/>
  <c r="E28" i="18" s="1"/>
  <c r="G29" i="18"/>
  <c r="F28" i="18"/>
  <c r="G21" i="18"/>
  <c r="F22" i="18" s="1"/>
  <c r="G22" i="18" s="1"/>
  <c r="F23" i="18" s="1"/>
  <c r="G23" i="18" s="1"/>
  <c r="F24" i="18" s="1"/>
  <c r="G24" i="18" s="1"/>
  <c r="F25" i="18" s="1"/>
  <c r="F21" i="18"/>
  <c r="G20" i="18"/>
  <c r="F19" i="18"/>
  <c r="F18" i="18" s="1"/>
  <c r="G17" i="18"/>
  <c r="G16" i="18"/>
  <c r="G15" i="18"/>
  <c r="D15" i="18"/>
  <c r="G14" i="18"/>
  <c r="G12" i="18"/>
  <c r="F13" i="18" s="1"/>
  <c r="G13" i="18" s="1"/>
  <c r="G11" i="18" s="1"/>
  <c r="E11" i="18" s="1"/>
  <c r="F11" i="18"/>
  <c r="F10" i="18"/>
  <c r="G9" i="18"/>
  <c r="F8" i="18"/>
  <c r="G27" i="19" l="1"/>
  <c r="G19" i="19" s="1"/>
  <c r="E19" i="19" s="1"/>
  <c r="G26" i="19"/>
  <c r="F78" i="19"/>
  <c r="G78" i="19" s="1"/>
  <c r="G77" i="19"/>
  <c r="G113" i="19"/>
  <c r="F114" i="19"/>
  <c r="G114" i="19" s="1"/>
  <c r="F115" i="19" s="1"/>
  <c r="G115" i="19" s="1"/>
  <c r="F116" i="19" s="1"/>
  <c r="G116" i="19" s="1"/>
  <c r="F117" i="19" s="1"/>
  <c r="G117" i="19" s="1"/>
  <c r="E72" i="19"/>
  <c r="E18" i="19"/>
  <c r="G10" i="19"/>
  <c r="E10" i="19" s="1"/>
  <c r="F111" i="19"/>
  <c r="G112" i="19"/>
  <c r="G93" i="19"/>
  <c r="E93" i="19" s="1"/>
  <c r="G84" i="19"/>
  <c r="E84" i="19" s="1"/>
  <c r="F103" i="19"/>
  <c r="G103" i="19" s="1"/>
  <c r="E69" i="19"/>
  <c r="F69" i="18"/>
  <c r="G70" i="18"/>
  <c r="F71" i="18" s="1"/>
  <c r="G71" i="18" s="1"/>
  <c r="G69" i="18" s="1"/>
  <c r="E69" i="18" s="1"/>
  <c r="G92" i="18"/>
  <c r="G89" i="18" s="1"/>
  <c r="E89" i="18" s="1"/>
  <c r="F96" i="18"/>
  <c r="G96" i="18" s="1"/>
  <c r="F49" i="18"/>
  <c r="G49" i="18" s="1"/>
  <c r="F50" i="18" s="1"/>
  <c r="G50" i="18" s="1"/>
  <c r="G45" i="18" s="1"/>
  <c r="E45" i="18" s="1"/>
  <c r="F77" i="18"/>
  <c r="F73" i="18"/>
  <c r="G73" i="18" s="1"/>
  <c r="F26" i="18"/>
  <c r="G25" i="18"/>
  <c r="F113" i="18"/>
  <c r="F112" i="18"/>
  <c r="G108" i="18"/>
  <c r="E108" i="18" s="1"/>
  <c r="G18" i="18"/>
  <c r="E110" i="18"/>
  <c r="F72" i="18"/>
  <c r="G30" i="18"/>
  <c r="G38" i="18"/>
  <c r="F43" i="18"/>
  <c r="G43" i="18" s="1"/>
  <c r="G74" i="18"/>
  <c r="F98" i="19" l="1"/>
  <c r="G99" i="19"/>
  <c r="F100" i="19" s="1"/>
  <c r="G100" i="19" s="1"/>
  <c r="F101" i="19" s="1"/>
  <c r="G101" i="19" s="1"/>
  <c r="G98" i="19" s="1"/>
  <c r="E98" i="19" s="1"/>
  <c r="G111" i="19"/>
  <c r="E111" i="19" s="1"/>
  <c r="G8" i="19"/>
  <c r="E8" i="19" s="1"/>
  <c r="G72" i="18"/>
  <c r="E72" i="18" s="1"/>
  <c r="F99" i="18"/>
  <c r="G113" i="18"/>
  <c r="F114" i="18"/>
  <c r="G114" i="18" s="1"/>
  <c r="F115" i="18" s="1"/>
  <c r="G115" i="18" s="1"/>
  <c r="F116" i="18" s="1"/>
  <c r="G116" i="18" s="1"/>
  <c r="F117" i="18" s="1"/>
  <c r="G117" i="18" s="1"/>
  <c r="G84" i="18"/>
  <c r="E84" i="18" s="1"/>
  <c r="F103" i="18"/>
  <c r="G103" i="18" s="1"/>
  <c r="G93" i="18"/>
  <c r="E93" i="18" s="1"/>
  <c r="F27" i="18"/>
  <c r="G27" i="18" s="1"/>
  <c r="G19" i="18" s="1"/>
  <c r="E19" i="18" s="1"/>
  <c r="G26" i="18"/>
  <c r="G77" i="18"/>
  <c r="F78" i="18"/>
  <c r="G78" i="18" s="1"/>
  <c r="G10" i="18"/>
  <c r="E10" i="18" s="1"/>
  <c r="E18" i="18"/>
  <c r="G112" i="18"/>
  <c r="F111" i="18"/>
  <c r="F98" i="18" l="1"/>
  <c r="G99" i="18"/>
  <c r="F100" i="18" s="1"/>
  <c r="G100" i="18" s="1"/>
  <c r="F101" i="18" s="1"/>
  <c r="G101" i="18" s="1"/>
  <c r="G98" i="18" s="1"/>
  <c r="G111" i="18"/>
  <c r="E111" i="18" s="1"/>
  <c r="G8" i="18"/>
  <c r="E8" i="18" s="1"/>
  <c r="E98" i="18" l="1"/>
  <c r="F104" i="17" l="1"/>
  <c r="E76" i="17"/>
  <c r="G78" i="17"/>
  <c r="G76" i="17" s="1"/>
  <c r="F76" i="17"/>
  <c r="G77" i="17"/>
  <c r="F42" i="17" l="1"/>
  <c r="F43" i="17" s="1"/>
  <c r="F95" i="17"/>
  <c r="F87" i="17"/>
  <c r="F86" i="17" s="1"/>
  <c r="F90" i="17"/>
  <c r="G90" i="17" s="1"/>
  <c r="F83" i="17"/>
  <c r="G83" i="17" s="1"/>
  <c r="F66" i="17"/>
  <c r="F44" i="17"/>
  <c r="F38" i="17"/>
  <c r="F40" i="17" s="1"/>
  <c r="F36" i="17"/>
  <c r="F30" i="17"/>
  <c r="F31" i="17" s="1"/>
  <c r="F21" i="17"/>
  <c r="F19" i="17"/>
  <c r="F66" i="16"/>
  <c r="E36" i="16"/>
  <c r="F36" i="16"/>
  <c r="F40" i="16"/>
  <c r="F39" i="16"/>
  <c r="F38" i="16"/>
  <c r="F20" i="16"/>
  <c r="F15" i="16"/>
  <c r="F11" i="16"/>
  <c r="F94" i="17" l="1"/>
  <c r="F98" i="17" s="1"/>
  <c r="F39" i="17"/>
  <c r="F84" i="17"/>
  <c r="F28" i="17"/>
  <c r="G109" i="17"/>
  <c r="G108" i="17" s="1"/>
  <c r="F108" i="17"/>
  <c r="G107" i="17"/>
  <c r="D106" i="17"/>
  <c r="G98" i="17"/>
  <c r="G96" i="17"/>
  <c r="F97" i="17" s="1"/>
  <c r="G97" i="17" s="1"/>
  <c r="G92" i="17"/>
  <c r="F93" i="17" s="1"/>
  <c r="G93" i="17" s="1"/>
  <c r="F91" i="17"/>
  <c r="G88" i="17"/>
  <c r="F89" i="17" s="1"/>
  <c r="G89" i="17" s="1"/>
  <c r="G87" i="17"/>
  <c r="E87" i="17" s="1"/>
  <c r="F81" i="17"/>
  <c r="D73" i="17"/>
  <c r="D68" i="17"/>
  <c r="G67" i="17"/>
  <c r="F68" i="17" s="1"/>
  <c r="G68" i="17" s="1"/>
  <c r="G66" i="17" s="1"/>
  <c r="G63" i="17"/>
  <c r="F64" i="17" s="1"/>
  <c r="G64" i="17" s="1"/>
  <c r="F65" i="17" s="1"/>
  <c r="G65" i="17" s="1"/>
  <c r="G62" i="17" s="1"/>
  <c r="F62" i="17"/>
  <c r="F70" i="17" s="1"/>
  <c r="G61" i="17"/>
  <c r="G51" i="17" s="1"/>
  <c r="G60" i="17"/>
  <c r="G59" i="17"/>
  <c r="G58" i="17"/>
  <c r="G57" i="17"/>
  <c r="G56" i="17"/>
  <c r="G55" i="17"/>
  <c r="G53" i="17"/>
  <c r="F54" i="17" s="1"/>
  <c r="G54" i="17" s="1"/>
  <c r="G52" i="17"/>
  <c r="F51" i="17"/>
  <c r="D48" i="17"/>
  <c r="G47" i="17"/>
  <c r="F48" i="17" s="1"/>
  <c r="G48" i="17" s="1"/>
  <c r="G44" i="17"/>
  <c r="G36" i="17" s="1"/>
  <c r="E36" i="17" s="1"/>
  <c r="G40" i="17"/>
  <c r="G41" i="17" s="1"/>
  <c r="G39" i="17"/>
  <c r="G38" i="17"/>
  <c r="G37" i="17"/>
  <c r="G31" i="17"/>
  <c r="F32" i="17" s="1"/>
  <c r="G32" i="17" s="1"/>
  <c r="F33" i="17" s="1"/>
  <c r="G33" i="17" s="1"/>
  <c r="F34" i="17" s="1"/>
  <c r="G34" i="17" s="1"/>
  <c r="F35" i="17" s="1"/>
  <c r="G35" i="17" s="1"/>
  <c r="G28" i="17" s="1"/>
  <c r="G30" i="17"/>
  <c r="G21" i="17"/>
  <c r="F22" i="17" s="1"/>
  <c r="G20" i="17"/>
  <c r="F18" i="17"/>
  <c r="G17" i="17"/>
  <c r="G16" i="17"/>
  <c r="G15" i="17"/>
  <c r="D15" i="17"/>
  <c r="G14" i="17"/>
  <c r="G12" i="17"/>
  <c r="F13" i="17" s="1"/>
  <c r="G13" i="17" s="1"/>
  <c r="G11" i="17" s="1"/>
  <c r="F11" i="17"/>
  <c r="F10" i="17"/>
  <c r="G9" i="17"/>
  <c r="F8" i="17"/>
  <c r="G72" i="16"/>
  <c r="G70" i="16" s="1"/>
  <c r="G71" i="16"/>
  <c r="G94" i="17" l="1"/>
  <c r="G91" i="17" s="1"/>
  <c r="E91" i="17" s="1"/>
  <c r="F105" i="17"/>
  <c r="G86" i="17"/>
  <c r="E86" i="17" s="1"/>
  <c r="G95" i="17"/>
  <c r="E95" i="17" s="1"/>
  <c r="E66" i="17"/>
  <c r="E62" i="17"/>
  <c r="E11" i="17"/>
  <c r="E51" i="17"/>
  <c r="E108" i="17"/>
  <c r="G22" i="17"/>
  <c r="F23" i="17" s="1"/>
  <c r="G23" i="17" s="1"/>
  <c r="F24" i="17" s="1"/>
  <c r="G24" i="17" s="1"/>
  <c r="F25" i="17" s="1"/>
  <c r="F26" i="17" s="1"/>
  <c r="F27" i="17" s="1"/>
  <c r="G29" i="17"/>
  <c r="G99" i="17"/>
  <c r="G46" i="17"/>
  <c r="F74" i="17" s="1"/>
  <c r="F72" i="17" s="1"/>
  <c r="F45" i="17"/>
  <c r="G106" i="17"/>
  <c r="G104" i="17" s="1"/>
  <c r="F49" i="17"/>
  <c r="G49" i="17" s="1"/>
  <c r="F50" i="17" s="1"/>
  <c r="G50" i="17" s="1"/>
  <c r="G45" i="17" s="1"/>
  <c r="F79" i="17"/>
  <c r="F73" i="17"/>
  <c r="G73" i="17" s="1"/>
  <c r="G70" i="17"/>
  <c r="F71" i="17" s="1"/>
  <c r="G71" i="17" s="1"/>
  <c r="G69" i="17" s="1"/>
  <c r="F69" i="17"/>
  <c r="H159" i="16"/>
  <c r="G159" i="16"/>
  <c r="G110" i="16"/>
  <c r="G109" i="16" s="1"/>
  <c r="F109" i="16"/>
  <c r="G108" i="16"/>
  <c r="G105" i="16" s="1"/>
  <c r="D107" i="16"/>
  <c r="G100" i="16"/>
  <c r="F106" i="16" s="1"/>
  <c r="G99" i="16"/>
  <c r="G98" i="16"/>
  <c r="G96" i="16"/>
  <c r="G93" i="16" s="1"/>
  <c r="G95" i="16"/>
  <c r="G94" i="16"/>
  <c r="F93" i="16"/>
  <c r="E92" i="16"/>
  <c r="G91" i="16"/>
  <c r="G90" i="16"/>
  <c r="G89" i="16"/>
  <c r="E89" i="16" s="1"/>
  <c r="F88" i="16"/>
  <c r="E87" i="16"/>
  <c r="E86" i="16"/>
  <c r="E85" i="16"/>
  <c r="E84" i="16"/>
  <c r="G83" i="16"/>
  <c r="E83" i="16" s="1"/>
  <c r="F83" i="16"/>
  <c r="D77" i="16"/>
  <c r="D72" i="16"/>
  <c r="F70" i="16"/>
  <c r="G67" i="16"/>
  <c r="F68" i="16" s="1"/>
  <c r="G68" i="16" s="1"/>
  <c r="F69" i="16" s="1"/>
  <c r="G69" i="16" s="1"/>
  <c r="G66" i="16" s="1"/>
  <c r="E66" i="16" s="1"/>
  <c r="G65" i="16"/>
  <c r="G55" i="16" s="1"/>
  <c r="G64" i="16"/>
  <c r="G63" i="16"/>
  <c r="G62" i="16"/>
  <c r="G61" i="16"/>
  <c r="G60" i="16"/>
  <c r="G59" i="16"/>
  <c r="G57" i="16"/>
  <c r="F58" i="16" s="1"/>
  <c r="G58" i="16" s="1"/>
  <c r="G56" i="16"/>
  <c r="F55" i="16"/>
  <c r="D52" i="16"/>
  <c r="G51" i="16"/>
  <c r="F52" i="16" s="1"/>
  <c r="G52" i="16" s="1"/>
  <c r="G48" i="16"/>
  <c r="G36" i="16" s="1"/>
  <c r="G41" i="16"/>
  <c r="F43" i="16" s="1"/>
  <c r="G43" i="16" s="1"/>
  <c r="F45" i="16" s="1"/>
  <c r="G45" i="16" s="1"/>
  <c r="F47" i="16" s="1"/>
  <c r="G47" i="16" s="1"/>
  <c r="G39" i="16"/>
  <c r="G40" i="16" s="1"/>
  <c r="F42" i="16" s="1"/>
  <c r="G42" i="16" s="1"/>
  <c r="F44" i="16" s="1"/>
  <c r="G44" i="16" s="1"/>
  <c r="F46" i="16" s="1"/>
  <c r="G46" i="16" s="1"/>
  <c r="G38" i="16"/>
  <c r="G37" i="16"/>
  <c r="G35" i="16"/>
  <c r="G28" i="16" s="1"/>
  <c r="G34" i="16"/>
  <c r="G33" i="16"/>
  <c r="G32" i="16"/>
  <c r="G31" i="16"/>
  <c r="G30" i="16"/>
  <c r="G29" i="16"/>
  <c r="F28" i="16"/>
  <c r="G27" i="16"/>
  <c r="G21" i="16"/>
  <c r="G19" i="16"/>
  <c r="G18" i="16"/>
  <c r="F18" i="16"/>
  <c r="F17" i="16" s="1"/>
  <c r="D14" i="16"/>
  <c r="G12" i="16"/>
  <c r="F13" i="16" s="1"/>
  <c r="G13" i="16" s="1"/>
  <c r="G11" i="16" s="1"/>
  <c r="F10" i="16"/>
  <c r="G9" i="16"/>
  <c r="F8" i="16"/>
  <c r="E104" i="17" l="1"/>
  <c r="G105" i="17"/>
  <c r="G42" i="17"/>
  <c r="G43" i="17" s="1"/>
  <c r="E69" i="17"/>
  <c r="G25" i="17"/>
  <c r="E109" i="16"/>
  <c r="E93" i="16"/>
  <c r="E28" i="17"/>
  <c r="F75" i="17"/>
  <c r="G75" i="17" s="1"/>
  <c r="G74" i="17"/>
  <c r="E45" i="17"/>
  <c r="G72" i="17"/>
  <c r="E72" i="17" s="1"/>
  <c r="F101" i="17"/>
  <c r="F80" i="17"/>
  <c r="G80" i="17" s="1"/>
  <c r="G79" i="17"/>
  <c r="F110" i="17"/>
  <c r="G111" i="17"/>
  <c r="F112" i="17" s="1"/>
  <c r="G112" i="17" s="1"/>
  <c r="G27" i="17"/>
  <c r="G19" i="17" s="1"/>
  <c r="E19" i="17" s="1"/>
  <c r="G26" i="17"/>
  <c r="E28" i="16"/>
  <c r="E70" i="16"/>
  <c r="E55" i="16"/>
  <c r="E11" i="16"/>
  <c r="E18" i="16"/>
  <c r="G106" i="16"/>
  <c r="F105" i="16"/>
  <c r="E105" i="16" s="1"/>
  <c r="F107" i="16"/>
  <c r="G107" i="16" s="1"/>
  <c r="F81" i="16"/>
  <c r="F53" i="16"/>
  <c r="G53" i="16" s="1"/>
  <c r="F54" i="16" s="1"/>
  <c r="G54" i="16" s="1"/>
  <c r="G49" i="16" s="1"/>
  <c r="F77" i="16"/>
  <c r="G77" i="16" s="1"/>
  <c r="G80" i="16"/>
  <c r="F112" i="16" s="1"/>
  <c r="G88" i="16"/>
  <c r="E88" i="16" s="1"/>
  <c r="G20" i="16"/>
  <c r="G97" i="16"/>
  <c r="E97" i="16" s="1"/>
  <c r="G18" i="17" l="1"/>
  <c r="F115" i="17"/>
  <c r="E112" i="17"/>
  <c r="G110" i="17"/>
  <c r="E110" i="17" s="1"/>
  <c r="F114" i="17"/>
  <c r="G101" i="17"/>
  <c r="F102" i="17" s="1"/>
  <c r="G102" i="17" s="1"/>
  <c r="F103" i="17" s="1"/>
  <c r="G103" i="17" s="1"/>
  <c r="G100" i="17" s="1"/>
  <c r="F100" i="17"/>
  <c r="F102" i="16"/>
  <c r="G76" i="16"/>
  <c r="G112" i="16"/>
  <c r="F113" i="16" s="1"/>
  <c r="G113" i="16" s="1"/>
  <c r="F111" i="16"/>
  <c r="F82" i="16"/>
  <c r="G82" i="16" s="1"/>
  <c r="G81" i="16"/>
  <c r="F23" i="16"/>
  <c r="G22" i="16"/>
  <c r="E100" i="17" l="1"/>
  <c r="F113" i="17"/>
  <c r="G114" i="17"/>
  <c r="F116" i="17"/>
  <c r="G116" i="17" s="1"/>
  <c r="F117" i="17" s="1"/>
  <c r="G117" i="17" s="1"/>
  <c r="F118" i="17" s="1"/>
  <c r="G118" i="17" s="1"/>
  <c r="F119" i="17" s="1"/>
  <c r="G119" i="17" s="1"/>
  <c r="G115" i="17"/>
  <c r="G10" i="17"/>
  <c r="E10" i="17" s="1"/>
  <c r="E18" i="17"/>
  <c r="F115" i="16"/>
  <c r="F116" i="16"/>
  <c r="E113" i="16"/>
  <c r="G17" i="16"/>
  <c r="G111" i="16"/>
  <c r="E111" i="16" s="1"/>
  <c r="G23" i="16"/>
  <c r="F24" i="16"/>
  <c r="F101" i="16"/>
  <c r="G102" i="16"/>
  <c r="F103" i="16" s="1"/>
  <c r="G103" i="16" s="1"/>
  <c r="F104" i="16" s="1"/>
  <c r="G104" i="16" s="1"/>
  <c r="G101" i="16" s="1"/>
  <c r="G8" i="17" l="1"/>
  <c r="E8" i="17" s="1"/>
  <c r="G113" i="17"/>
  <c r="E113" i="17" s="1"/>
  <c r="E101" i="16"/>
  <c r="G10" i="16"/>
  <c r="E10" i="16" s="1"/>
  <c r="E17" i="16"/>
  <c r="F117" i="16"/>
  <c r="G117" i="16" s="1"/>
  <c r="F118" i="16" s="1"/>
  <c r="G118" i="16" s="1"/>
  <c r="F119" i="16" s="1"/>
  <c r="G119" i="16" s="1"/>
  <c r="F120" i="16" s="1"/>
  <c r="G120" i="16" s="1"/>
  <c r="G116" i="16"/>
  <c r="F25" i="16"/>
  <c r="G24" i="16"/>
  <c r="G115" i="16"/>
  <c r="F114" i="16"/>
  <c r="G25" i="16" l="1"/>
  <c r="F26" i="16"/>
  <c r="G26" i="16" s="1"/>
  <c r="G8" i="16"/>
  <c r="E8" i="16" s="1"/>
  <c r="G114" i="16"/>
  <c r="E114" i="16" s="1"/>
  <c r="F37" i="6" l="1"/>
  <c r="G39" i="6"/>
  <c r="F40" i="6" s="1"/>
  <c r="G40" i="6" s="1"/>
  <c r="G41" i="6"/>
  <c r="G42" i="6"/>
  <c r="G43" i="6"/>
  <c r="G44" i="6"/>
  <c r="G45" i="6"/>
  <c r="G46" i="6"/>
  <c r="G47" i="6"/>
  <c r="G37" i="6" s="1"/>
  <c r="G38" i="6"/>
  <c r="E37" i="6" l="1"/>
  <c r="G82" i="6"/>
  <c r="G79" i="6" s="1"/>
  <c r="E79" i="6" s="1"/>
  <c r="G81" i="6"/>
  <c r="E74" i="6"/>
  <c r="G80" i="6"/>
  <c r="G76" i="6"/>
  <c r="F48" i="6"/>
  <c r="G73" i="6"/>
  <c r="G72" i="6"/>
  <c r="F70" i="6"/>
  <c r="G89" i="6" l="1"/>
  <c r="G87" i="6" s="1"/>
  <c r="F88" i="6"/>
  <c r="F75" i="6"/>
  <c r="G71" i="6"/>
  <c r="E71" i="6" s="1"/>
  <c r="G70" i="6"/>
  <c r="E69" i="6"/>
  <c r="E68" i="6"/>
  <c r="E67" i="6"/>
  <c r="E66" i="6"/>
  <c r="G65" i="6"/>
  <c r="F65" i="6"/>
  <c r="D59" i="6"/>
  <c r="D54" i="6"/>
  <c r="G49" i="6"/>
  <c r="F50" i="6" s="1"/>
  <c r="G50" i="6" s="1"/>
  <c r="F51" i="6" s="1"/>
  <c r="D36" i="6"/>
  <c r="G35" i="6"/>
  <c r="F36" i="6" s="1"/>
  <c r="G36" i="6" s="1"/>
  <c r="F32" i="6"/>
  <c r="G30" i="6"/>
  <c r="G32" i="6" s="1"/>
  <c r="F29" i="6"/>
  <c r="F28" i="6"/>
  <c r="E28" i="6" s="1"/>
  <c r="E27" i="6"/>
  <c r="E26" i="6"/>
  <c r="G25" i="6"/>
  <c r="F25" i="6"/>
  <c r="G24" i="6"/>
  <c r="G18" i="6" s="1"/>
  <c r="F22" i="6"/>
  <c r="F23" i="6" s="1"/>
  <c r="G23" i="6" s="1"/>
  <c r="F21" i="6"/>
  <c r="G21" i="6" s="1"/>
  <c r="G22" i="6" s="1"/>
  <c r="G20" i="6"/>
  <c r="G19" i="6"/>
  <c r="F18" i="6"/>
  <c r="F17" i="6" s="1"/>
  <c r="G14" i="6"/>
  <c r="F15" i="6" s="1"/>
  <c r="D14" i="6"/>
  <c r="G13" i="6"/>
  <c r="G11" i="6" s="1"/>
  <c r="G12" i="6"/>
  <c r="F11" i="6"/>
  <c r="F10" i="6"/>
  <c r="G9" i="6"/>
  <c r="F8" i="6"/>
  <c r="E22" i="6" l="1"/>
  <c r="E11" i="6"/>
  <c r="E65" i="6"/>
  <c r="E18" i="6"/>
  <c r="G15" i="6"/>
  <c r="F34" i="6" s="1"/>
  <c r="F33" i="6" s="1"/>
  <c r="F16" i="6"/>
  <c r="G16" i="6" s="1"/>
  <c r="E32" i="6"/>
  <c r="E25" i="6"/>
  <c r="E70" i="6"/>
  <c r="F62" i="6"/>
  <c r="G62" i="6" s="1"/>
  <c r="F93" i="6" s="1"/>
  <c r="F63" i="6"/>
  <c r="F59" i="6"/>
  <c r="G59" i="6" s="1"/>
  <c r="G33" i="6"/>
  <c r="F53" i="6"/>
  <c r="G31" i="6"/>
  <c r="G29" i="6" s="1"/>
  <c r="E29" i="6" s="1"/>
  <c r="G34" i="6" l="1"/>
  <c r="F56" i="6" s="1"/>
  <c r="E33" i="6"/>
  <c r="G58" i="6"/>
  <c r="F84" i="6"/>
  <c r="F64" i="6"/>
  <c r="G64" i="6" s="1"/>
  <c r="G63" i="6"/>
  <c r="F52" i="6"/>
  <c r="F54" i="6"/>
  <c r="G54" i="6" s="1"/>
  <c r="G52" i="6" s="1"/>
  <c r="E52" i="6" s="1"/>
  <c r="G53" i="6"/>
  <c r="F60" i="6" l="1"/>
  <c r="F58" i="6" s="1"/>
  <c r="E58" i="6" s="1"/>
  <c r="F83" i="6"/>
  <c r="G84" i="6"/>
  <c r="F85" i="6" s="1"/>
  <c r="G85" i="6" s="1"/>
  <c r="F86" i="6" s="1"/>
  <c r="G86" i="6" s="1"/>
  <c r="G83" i="6" s="1"/>
  <c r="F55" i="6"/>
  <c r="G56" i="6"/>
  <c r="F57" i="6" s="1"/>
  <c r="G57" i="6" s="1"/>
  <c r="G55" i="6" s="1"/>
  <c r="E55" i="6" s="1"/>
  <c r="G93" i="6"/>
  <c r="F92" i="6"/>
  <c r="E83" i="6" l="1"/>
  <c r="G60" i="6"/>
  <c r="F61" i="6"/>
  <c r="G61" i="6" s="1"/>
  <c r="F87" i="6"/>
  <c r="E87" i="6" s="1"/>
  <c r="G88" i="6"/>
  <c r="F94" i="6"/>
  <c r="G94" i="6" s="1"/>
  <c r="E93" i="6"/>
  <c r="G91" i="6"/>
  <c r="G90" i="6" s="1"/>
  <c r="F90" i="6"/>
  <c r="G17" i="6" l="1"/>
  <c r="F97" i="6"/>
  <c r="F96" i="6"/>
  <c r="G96" i="6" s="1"/>
  <c r="E90" i="6"/>
  <c r="E94" i="6"/>
  <c r="G92" i="6"/>
  <c r="G97" i="6" l="1"/>
  <c r="F98" i="6"/>
  <c r="G98" i="6" s="1"/>
  <c r="F99" i="6" s="1"/>
  <c r="G99" i="6" s="1"/>
  <c r="F95" i="6"/>
  <c r="E92" i="6"/>
  <c r="F100" i="6" l="1"/>
  <c r="G100" i="6" s="1"/>
  <c r="F101" i="6" s="1"/>
  <c r="G101" i="6" s="1"/>
  <c r="E17" i="6"/>
  <c r="G10" i="6"/>
  <c r="E10" i="6" s="1"/>
  <c r="G8" i="6" l="1"/>
  <c r="E8" i="6" s="1"/>
  <c r="G95" i="6"/>
  <c r="E95" i="6" s="1"/>
  <c r="F19" i="4"/>
  <c r="F20" i="4" s="1"/>
  <c r="G20" i="4" s="1"/>
  <c r="F18" i="4"/>
  <c r="G18" i="4" s="1"/>
  <c r="G17" i="4"/>
  <c r="G16" i="4"/>
  <c r="F15" i="4"/>
  <c r="F15" i="5"/>
  <c r="F14" i="5" s="1"/>
  <c r="G16" i="5"/>
  <c r="F19" i="5"/>
  <c r="E68" i="5"/>
  <c r="E67" i="5"/>
  <c r="E66" i="5"/>
  <c r="E65" i="5"/>
  <c r="E64" i="5"/>
  <c r="E63" i="5"/>
  <c r="E62" i="5"/>
  <c r="G61" i="5"/>
  <c r="F61" i="5"/>
  <c r="E60" i="5"/>
  <c r="E59" i="5"/>
  <c r="E58" i="5"/>
  <c r="G57" i="5"/>
  <c r="F57" i="5"/>
  <c r="F56" i="5" s="1"/>
  <c r="G56" i="5"/>
  <c r="E55" i="5"/>
  <c r="E54" i="5"/>
  <c r="E53" i="5"/>
  <c r="E52" i="5"/>
  <c r="G51" i="5"/>
  <c r="F51" i="5"/>
  <c r="D45" i="5"/>
  <c r="D40" i="5"/>
  <c r="E37" i="5"/>
  <c r="E36" i="5"/>
  <c r="G35" i="5"/>
  <c r="G34" i="5"/>
  <c r="F34" i="5"/>
  <c r="D33" i="5"/>
  <c r="G32" i="5"/>
  <c r="F33" i="5" s="1"/>
  <c r="G33" i="5" s="1"/>
  <c r="F48" i="5" s="1"/>
  <c r="F29" i="5"/>
  <c r="G27" i="5"/>
  <c r="F28" i="5" s="1"/>
  <c r="G28" i="5" s="1"/>
  <c r="G26" i="5" s="1"/>
  <c r="F26" i="5"/>
  <c r="F25" i="5"/>
  <c r="E25" i="5" s="1"/>
  <c r="E24" i="5"/>
  <c r="E23" i="5"/>
  <c r="G22" i="5"/>
  <c r="F22" i="5"/>
  <c r="G21" i="5"/>
  <c r="G15" i="5" s="1"/>
  <c r="F20" i="5"/>
  <c r="F18" i="5"/>
  <c r="G18" i="5" s="1"/>
  <c r="G19" i="5" s="1"/>
  <c r="G17" i="5"/>
  <c r="G11" i="5"/>
  <c r="F12" i="5" s="1"/>
  <c r="F13" i="5" s="1"/>
  <c r="D11" i="5"/>
  <c r="G10" i="5"/>
  <c r="G8" i="5" s="1"/>
  <c r="G9" i="5"/>
  <c r="F8" i="5"/>
  <c r="F7" i="5"/>
  <c r="G6" i="5"/>
  <c r="F5" i="5"/>
  <c r="E56" i="5" l="1"/>
  <c r="E51" i="5"/>
  <c r="E57" i="5"/>
  <c r="E34" i="5"/>
  <c r="E8" i="5"/>
  <c r="E15" i="5"/>
  <c r="E26" i="5"/>
  <c r="E61" i="5"/>
  <c r="F45" i="5"/>
  <c r="G45" i="5" s="1"/>
  <c r="G44" i="5" s="1"/>
  <c r="E22" i="5"/>
  <c r="G13" i="5"/>
  <c r="G12" i="5"/>
  <c r="F31" i="5" s="1"/>
  <c r="G48" i="5"/>
  <c r="F49" i="5"/>
  <c r="G30" i="5"/>
  <c r="E19" i="5"/>
  <c r="G29" i="5"/>
  <c r="E29" i="5" s="1"/>
  <c r="F39" i="5"/>
  <c r="G35" i="4"/>
  <c r="F29" i="4"/>
  <c r="G49" i="5" l="1"/>
  <c r="F50" i="5"/>
  <c r="G50" i="5" s="1"/>
  <c r="F78" i="5" s="1"/>
  <c r="F38" i="5"/>
  <c r="G39" i="5"/>
  <c r="F40" i="5"/>
  <c r="G40" i="5" s="1"/>
  <c r="G38" i="5" s="1"/>
  <c r="E38" i="5" s="1"/>
  <c r="F30" i="5"/>
  <c r="E30" i="5" s="1"/>
  <c r="G31" i="5"/>
  <c r="F70" i="5" s="1"/>
  <c r="E68" i="4"/>
  <c r="E67" i="4"/>
  <c r="E66" i="4"/>
  <c r="E65" i="4"/>
  <c r="E64" i="4"/>
  <c r="E63" i="4"/>
  <c r="E62" i="4"/>
  <c r="G61" i="4"/>
  <c r="F61" i="4"/>
  <c r="E60" i="4"/>
  <c r="E59" i="4"/>
  <c r="E58" i="4"/>
  <c r="G57" i="4"/>
  <c r="F57" i="4"/>
  <c r="F56" i="4" s="1"/>
  <c r="G56" i="4"/>
  <c r="E55" i="4"/>
  <c r="E54" i="4"/>
  <c r="E53" i="4"/>
  <c r="E52" i="4"/>
  <c r="G51" i="4"/>
  <c r="F51" i="4"/>
  <c r="D45" i="4"/>
  <c r="D40" i="4"/>
  <c r="E37" i="4"/>
  <c r="E36" i="4"/>
  <c r="G34" i="4"/>
  <c r="F34" i="4"/>
  <c r="D33" i="4"/>
  <c r="G32" i="4"/>
  <c r="F33" i="4" s="1"/>
  <c r="G33" i="4" s="1"/>
  <c r="G27" i="4"/>
  <c r="F26" i="4"/>
  <c r="F25" i="4"/>
  <c r="E25" i="4" s="1"/>
  <c r="E24" i="4"/>
  <c r="E23" i="4"/>
  <c r="G22" i="4"/>
  <c r="F22" i="4"/>
  <c r="F14" i="4"/>
  <c r="G11" i="4"/>
  <c r="F12" i="4" s="1"/>
  <c r="F13" i="4" s="1"/>
  <c r="G13" i="4" s="1"/>
  <c r="D11" i="4"/>
  <c r="G10" i="4"/>
  <c r="G8" i="4" s="1"/>
  <c r="G9" i="4"/>
  <c r="F8" i="4"/>
  <c r="F7" i="4"/>
  <c r="G6" i="4"/>
  <c r="F5" i="4"/>
  <c r="F8" i="3"/>
  <c r="F7" i="3"/>
  <c r="F27" i="3"/>
  <c r="F17" i="3"/>
  <c r="F15" i="3"/>
  <c r="F74" i="3"/>
  <c r="F72" i="3"/>
  <c r="F71" i="3" s="1"/>
  <c r="E8" i="4" l="1"/>
  <c r="E57" i="4"/>
  <c r="E22" i="4"/>
  <c r="G78" i="5"/>
  <c r="F74" i="5"/>
  <c r="F77" i="5"/>
  <c r="F46" i="5"/>
  <c r="F42" i="5"/>
  <c r="E34" i="4"/>
  <c r="E61" i="4"/>
  <c r="F45" i="4"/>
  <c r="F49" i="4"/>
  <c r="F48" i="4"/>
  <c r="G29" i="4"/>
  <c r="E29" i="4" s="1"/>
  <c r="F28" i="4"/>
  <c r="G28" i="4" s="1"/>
  <c r="G26" i="4" s="1"/>
  <c r="E26" i="4" s="1"/>
  <c r="F39" i="4"/>
  <c r="E56" i="4"/>
  <c r="E51" i="4"/>
  <c r="G12" i="4"/>
  <c r="F31" i="4" s="1"/>
  <c r="G21" i="4"/>
  <c r="G15" i="4" s="1"/>
  <c r="E15" i="4" s="1"/>
  <c r="G30" i="4"/>
  <c r="F30" i="3"/>
  <c r="G9" i="3"/>
  <c r="G26" i="3"/>
  <c r="F73" i="5" l="1"/>
  <c r="G73" i="5" s="1"/>
  <c r="G74" i="5"/>
  <c r="F41" i="5"/>
  <c r="G42" i="5"/>
  <c r="F43" i="5" s="1"/>
  <c r="G43" i="5" s="1"/>
  <c r="G41" i="5" s="1"/>
  <c r="E41" i="5" s="1"/>
  <c r="F69" i="5"/>
  <c r="F76" i="5"/>
  <c r="G70" i="5"/>
  <c r="F71" i="5" s="1"/>
  <c r="G71" i="5" s="1"/>
  <c r="F72" i="5" s="1"/>
  <c r="G72" i="5" s="1"/>
  <c r="G69" i="5" s="1"/>
  <c r="F44" i="5"/>
  <c r="E44" i="5" s="1"/>
  <c r="F47" i="5"/>
  <c r="G47" i="5" s="1"/>
  <c r="G46" i="5"/>
  <c r="F79" i="5"/>
  <c r="G79" i="5" s="1"/>
  <c r="E78" i="5"/>
  <c r="F40" i="4"/>
  <c r="G40" i="4" s="1"/>
  <c r="G38" i="4" s="1"/>
  <c r="F38" i="4"/>
  <c r="G39" i="4"/>
  <c r="G31" i="4"/>
  <c r="F70" i="4" s="1"/>
  <c r="F30" i="4"/>
  <c r="E30" i="4" s="1"/>
  <c r="G45" i="4"/>
  <c r="G44" i="4" s="1"/>
  <c r="G12" i="3"/>
  <c r="G17" i="3"/>
  <c r="F18" i="3" s="1"/>
  <c r="F19" i="3" s="1"/>
  <c r="F20" i="3" s="1"/>
  <c r="E69" i="5" l="1"/>
  <c r="F82" i="5"/>
  <c r="E79" i="5"/>
  <c r="F81" i="5"/>
  <c r="G77" i="5"/>
  <c r="G76" i="5"/>
  <c r="G75" i="5" s="1"/>
  <c r="F75" i="5"/>
  <c r="G70" i="4"/>
  <c r="F71" i="4" s="1"/>
  <c r="G71" i="4" s="1"/>
  <c r="F76" i="4"/>
  <c r="G76" i="4" s="1"/>
  <c r="F69" i="4"/>
  <c r="F46" i="4"/>
  <c r="F44" i="4" s="1"/>
  <c r="F42" i="4"/>
  <c r="E38" i="4"/>
  <c r="F47" i="4"/>
  <c r="G47" i="4" s="1"/>
  <c r="G46" i="4"/>
  <c r="G55" i="3"/>
  <c r="G60" i="3"/>
  <c r="F60" i="3"/>
  <c r="G56" i="3"/>
  <c r="F56" i="3"/>
  <c r="F24" i="3"/>
  <c r="E75" i="5" l="1"/>
  <c r="F72" i="4"/>
  <c r="G72" i="4" s="1"/>
  <c r="G69" i="4" s="1"/>
  <c r="E69" i="4" s="1"/>
  <c r="G14" i="5"/>
  <c r="E77" i="5"/>
  <c r="G81" i="5"/>
  <c r="F80" i="5"/>
  <c r="G82" i="5"/>
  <c r="F83" i="5"/>
  <c r="G83" i="5" s="1"/>
  <c r="F84" i="5" s="1"/>
  <c r="G84" i="5" s="1"/>
  <c r="F85" i="5" s="1"/>
  <c r="G85" i="5" s="1"/>
  <c r="F86" i="5" s="1"/>
  <c r="G86" i="5" s="1"/>
  <c r="F75" i="4"/>
  <c r="F41" i="4"/>
  <c r="G42" i="4"/>
  <c r="F43" i="4" s="1"/>
  <c r="G43" i="4" s="1"/>
  <c r="G41" i="4" s="1"/>
  <c r="E41" i="4" s="1"/>
  <c r="G28" i="3"/>
  <c r="E14" i="5" l="1"/>
  <c r="G7" i="5"/>
  <c r="E7" i="5" s="1"/>
  <c r="G5" i="5"/>
  <c r="E5" i="5" s="1"/>
  <c r="G80" i="5"/>
  <c r="E80" i="5" s="1"/>
  <c r="G75" i="4"/>
  <c r="E44" i="4"/>
  <c r="G18" i="3"/>
  <c r="F14" i="3"/>
  <c r="E75" i="4" l="1"/>
  <c r="G48" i="4"/>
  <c r="G19" i="3"/>
  <c r="G20" i="3"/>
  <c r="E51" i="3"/>
  <c r="E52" i="3"/>
  <c r="E53" i="3"/>
  <c r="E54" i="3"/>
  <c r="E56" i="3"/>
  <c r="E57" i="3"/>
  <c r="E58" i="3"/>
  <c r="E59" i="3"/>
  <c r="E60" i="3"/>
  <c r="E61" i="3"/>
  <c r="E62" i="3"/>
  <c r="E63" i="3"/>
  <c r="E64" i="3"/>
  <c r="E65" i="3"/>
  <c r="E66" i="3"/>
  <c r="E67" i="3"/>
  <c r="G69" i="3"/>
  <c r="E69" i="3" s="1"/>
  <c r="F70" i="3"/>
  <c r="G70" i="3" s="1"/>
  <c r="E70" i="3" s="1"/>
  <c r="F50" i="4" l="1"/>
  <c r="G50" i="4" s="1"/>
  <c r="G49" i="4"/>
  <c r="F68" i="3"/>
  <c r="F55" i="3"/>
  <c r="D44" i="3"/>
  <c r="D39" i="3"/>
  <c r="F37" i="3"/>
  <c r="G33" i="3"/>
  <c r="F33" i="3"/>
  <c r="E35" i="3"/>
  <c r="E34" i="3"/>
  <c r="F29" i="3"/>
  <c r="D32" i="3"/>
  <c r="F78" i="4" l="1"/>
  <c r="F74" i="4" s="1"/>
  <c r="E33" i="3"/>
  <c r="F25" i="3"/>
  <c r="G21" i="3"/>
  <c r="F21" i="3"/>
  <c r="E23" i="3"/>
  <c r="E24" i="3"/>
  <c r="D11" i="3"/>
  <c r="G74" i="4" l="1"/>
  <c r="F73" i="4"/>
  <c r="G73" i="4" s="1"/>
  <c r="G78" i="4"/>
  <c r="F77" i="4"/>
  <c r="F5" i="3"/>
  <c r="G71" i="3"/>
  <c r="G50" i="3"/>
  <c r="F50" i="3"/>
  <c r="G6" i="3"/>
  <c r="F79" i="4" l="1"/>
  <c r="G79" i="4" s="1"/>
  <c r="E78" i="4"/>
  <c r="E50" i="3"/>
  <c r="E21" i="3"/>
  <c r="E22" i="3"/>
  <c r="F82" i="4" l="1"/>
  <c r="F81" i="4"/>
  <c r="E79" i="4"/>
  <c r="G77" i="4"/>
  <c r="F39" i="3"/>
  <c r="G39" i="3" s="1"/>
  <c r="G37" i="3" s="1"/>
  <c r="G72" i="3"/>
  <c r="G81" i="4" l="1"/>
  <c r="F80" i="4"/>
  <c r="G82" i="4"/>
  <c r="F83" i="4"/>
  <c r="G83" i="4" s="1"/>
  <c r="F84" i="4" s="1"/>
  <c r="G84" i="4" s="1"/>
  <c r="F85" i="4" s="1"/>
  <c r="G85" i="4" s="1"/>
  <c r="F86" i="4" s="1"/>
  <c r="G86" i="4" s="1"/>
  <c r="G14" i="4"/>
  <c r="E77" i="4"/>
  <c r="F73" i="3"/>
  <c r="G74" i="3"/>
  <c r="E37" i="3"/>
  <c r="G5" i="4" l="1"/>
  <c r="E5" i="4" s="1"/>
  <c r="G80" i="4"/>
  <c r="E80" i="4"/>
  <c r="E14" i="4"/>
  <c r="G7" i="4"/>
  <c r="E7" i="4" s="1"/>
  <c r="E74" i="3"/>
  <c r="G73" i="3"/>
  <c r="F80" i="3" s="1"/>
  <c r="E73" i="3" l="1"/>
  <c r="F81" i="3"/>
  <c r="G15" i="3" l="1"/>
  <c r="E15" i="3" s="1"/>
  <c r="E36" i="3"/>
  <c r="F40" i="3"/>
  <c r="E55" i="3"/>
  <c r="G68" i="3"/>
  <c r="E68" i="3" s="1"/>
  <c r="G80" i="3"/>
  <c r="G81" i="3"/>
  <c r="F82" i="3" s="1"/>
  <c r="G82" i="3" s="1"/>
  <c r="F83" i="3" s="1"/>
  <c r="G83" i="3" s="1"/>
  <c r="F84" i="3" l="1"/>
  <c r="G84" i="3" s="1"/>
  <c r="G78" i="3" l="1"/>
  <c r="G5" i="3"/>
  <c r="E5" i="3" s="1"/>
  <c r="G31" i="3"/>
  <c r="F32" i="3" s="1"/>
  <c r="G32" i="3" s="1"/>
  <c r="G29" i="3" l="1"/>
  <c r="E29" i="3" s="1"/>
  <c r="F44" i="3"/>
  <c r="G44" i="3" l="1"/>
  <c r="F45" i="3"/>
  <c r="F43" i="3"/>
  <c r="G45" i="3" l="1"/>
  <c r="F46" i="3"/>
  <c r="G46" i="3" s="1"/>
  <c r="G38" i="3"/>
  <c r="G10" i="3"/>
  <c r="G11" i="3"/>
  <c r="G13" i="3"/>
  <c r="G8" i="3" s="1"/>
  <c r="G16" i="3"/>
  <c r="G27" i="3"/>
  <c r="G25" i="3" s="1"/>
  <c r="E25" i="3" s="1"/>
  <c r="G41" i="3"/>
  <c r="F42" i="3" s="1"/>
  <c r="G42" i="3" s="1"/>
  <c r="G40" i="3" s="1"/>
  <c r="E40" i="3" s="1"/>
  <c r="E8" i="3" l="1"/>
  <c r="F76" i="3"/>
  <c r="G43" i="3"/>
  <c r="F47" i="3" l="1"/>
  <c r="E43" i="3"/>
  <c r="F75" i="3"/>
  <c r="G76" i="3"/>
  <c r="G47" i="3" l="1"/>
  <c r="F48" i="3"/>
  <c r="F77" i="3"/>
  <c r="G77" i="3" s="1"/>
  <c r="E76" i="3"/>
  <c r="E77" i="3" l="1"/>
  <c r="G75" i="3"/>
  <c r="G48" i="3"/>
  <c r="F49" i="3"/>
  <c r="G49" i="3" s="1"/>
  <c r="F79" i="3" s="1"/>
  <c r="E75" i="3" l="1"/>
  <c r="G14" i="3"/>
  <c r="G79" i="3"/>
  <c r="F78" i="3"/>
  <c r="E78" i="3" s="1"/>
  <c r="E14" i="3" l="1"/>
  <c r="G7" i="3"/>
  <c r="E7" i="3" s="1"/>
  <c r="G20" i="5" l="1"/>
  <c r="G19" i="4"/>
  <c r="G51" i="6" l="1"/>
  <c r="G48" i="6" l="1"/>
  <c r="E48" i="6" s="1"/>
  <c r="G77" i="6"/>
  <c r="G78" i="6"/>
  <c r="G75" i="6" s="1"/>
  <c r="E75" i="6" s="1"/>
  <c r="G14" i="16"/>
  <c r="G15" i="16" l="1"/>
  <c r="F50" i="16" s="1"/>
  <c r="F16" i="16"/>
  <c r="G16" i="16" s="1"/>
  <c r="G50" i="16" l="1"/>
  <c r="F49" i="16"/>
  <c r="E49" i="16" s="1"/>
  <c r="F78" i="16" l="1"/>
  <c r="F73" i="16" l="1"/>
  <c r="G74" i="16"/>
  <c r="F75" i="16" s="1"/>
  <c r="G75" i="16" s="1"/>
  <c r="G73" i="16" s="1"/>
  <c r="E73" i="16" s="1"/>
  <c r="F79" i="16"/>
  <c r="G79" i="16" s="1"/>
  <c r="F76" i="16"/>
  <c r="E76" i="16" s="1"/>
  <c r="G78" i="16"/>
  <c r="G82" i="17"/>
  <c r="G84" i="17"/>
  <c r="G85" i="17"/>
  <c r="G81" i="17" l="1"/>
  <c r="E81" i="17" s="1"/>
</calcChain>
</file>

<file path=xl/sharedStrings.xml><?xml version="1.0" encoding="utf-8"?>
<sst xmlns="http://schemas.openxmlformats.org/spreadsheetml/2006/main" count="2327" uniqueCount="160">
  <si>
    <t>Название задачи</t>
  </si>
  <si>
    <t>Исполнитель</t>
  </si>
  <si>
    <t>Начало</t>
  </si>
  <si>
    <t>Окончание</t>
  </si>
  <si>
    <t>1 Строительно-монтажные работы</t>
  </si>
  <si>
    <t>ООО "ГК"Гранит"</t>
  </si>
  <si>
    <t xml:space="preserve">   1.1 Подготовительные работы</t>
  </si>
  <si>
    <t xml:space="preserve">   1.2 Строительно-монтажные работы основного периода</t>
  </si>
  <si>
    <t xml:space="preserve">  2 Пуско-наладочные работы</t>
  </si>
  <si>
    <t xml:space="preserve">  3 Ввод объекта в эксплуатацию</t>
  </si>
  <si>
    <t xml:space="preserve">   3.2 Проведение Итоговой проверки с целью выдачи заключения о соответствии построенного проекта проектной документации</t>
  </si>
  <si>
    <t xml:space="preserve">   3.3 Получение ЗЭГЭК</t>
  </si>
  <si>
    <t xml:space="preserve">   3.4 Получение заключения о соответствии построенного объекта</t>
  </si>
  <si>
    <t xml:space="preserve">   3.5 Получение разрешения на ввод объекта в эксплуатацию</t>
  </si>
  <si>
    <t xml:space="preserve">   3.6 Подписание акта приемочной комиссии</t>
  </si>
  <si>
    <t>«Реконструкция Горно-туристического центра ПАО «Газпром», 4-я очередь(внедрение единого ски-пасса). Этап строительства 1 "Объединение ГКК  "Альпика-Сервис" с ГК "Роза Хутор"</t>
  </si>
  <si>
    <t>ООО "Газпром Инвест"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</si>
  <si>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</si>
  <si>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</si>
  <si>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</si>
  <si>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</si>
  <si>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</si>
  <si>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</si>
  <si>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</si>
  <si>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</si>
  <si>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</si>
  <si>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март</t>
  </si>
  <si>
    <t>Количество дней</t>
  </si>
  <si>
    <t>январь</t>
  </si>
  <si>
    <t>февраль</t>
  </si>
  <si>
    <t>Передача ИРД (в том числе разрешение на стро-во) и  строительной площадки</t>
  </si>
  <si>
    <t>Устройство БНС 820-20.0, шт. 49, L=20 м</t>
  </si>
  <si>
    <t xml:space="preserve">Устройство Бетонной подготовки </t>
  </si>
  <si>
    <t>Устройство Монолитной подпорной стены</t>
  </si>
  <si>
    <t>Устройство системы зеленый Террамещ. 5м х 3м 0,6м</t>
  </si>
  <si>
    <t>м/п</t>
  </si>
  <si>
    <t>шт</t>
  </si>
  <si>
    <t>м3</t>
  </si>
  <si>
    <t>секц</t>
  </si>
  <si>
    <t>Устройство водосорной канавы Вк-1</t>
  </si>
  <si>
    <t>Устройство водоотводного канала К1</t>
  </si>
  <si>
    <t>Устройство водоотводного канала К2</t>
  </si>
  <si>
    <t>м2</t>
  </si>
  <si>
    <t xml:space="preserve">   1.2.1 Устройство подпорных стен</t>
  </si>
  <si>
    <t xml:space="preserve">   1.2.2 Канал водоотводной</t>
  </si>
  <si>
    <t xml:space="preserve">   1.2.3 Устройство горнолыжной трассы №2.1</t>
  </si>
  <si>
    <t>Устройство монолитной ж/б конструкции фундаментной плиты  и стен эскалатора</t>
  </si>
  <si>
    <t>Монтаж основного оборудования эскалатора</t>
  </si>
  <si>
    <t>тн</t>
  </si>
  <si>
    <t>компл</t>
  </si>
  <si>
    <t xml:space="preserve">   1.2.4 Устройство подъемно-транспортного сооружения №1</t>
  </si>
  <si>
    <t xml:space="preserve">   1.2.5 Стационарные защитные сети</t>
  </si>
  <si>
    <t>Монтаж стальных опор «L» на стальные фундаменты</t>
  </si>
  <si>
    <t>Монтаж стальных конструкций фундаментов опор «L»</t>
  </si>
  <si>
    <t>Натяжение защитной сетки типа А высотой 4 м</t>
  </si>
  <si>
    <t>м</t>
  </si>
  <si>
    <t xml:space="preserve">   1.2.6 Вынос сетей 0,4 кВ</t>
  </si>
  <si>
    <t>Демонтаж кабеля АВБбШв 4х240 в траншее</t>
  </si>
  <si>
    <t xml:space="preserve">Прокладка кабеля АВБбШв 4х240 в траншее </t>
  </si>
  <si>
    <t>Прокладка ВОК 24 волокна в трубе</t>
  </si>
  <si>
    <t>Прокладка ВОК 24 волокна по конструкциям в колодце</t>
  </si>
  <si>
    <t xml:space="preserve">  1.2.7 Внутриплощадочные сети связи</t>
  </si>
  <si>
    <t xml:space="preserve">  1.2.8 Внутриплощадочные инженерные сети и сооружения электроснабжения</t>
  </si>
  <si>
    <t>Затяжка кабеля ПвКШПг 3x16 в трубу</t>
  </si>
  <si>
    <t>Затяжка кабеля ПвКШПг 5x35 в трубу</t>
  </si>
  <si>
    <t xml:space="preserve">Установка бортового камня на бетонном основании </t>
  </si>
  <si>
    <t>Техническая рекультивация грунта</t>
  </si>
  <si>
    <t>Гидропосев</t>
  </si>
  <si>
    <t>Геоякорь 1,2-2,0</t>
  </si>
  <si>
    <t>ИКС-МАТ</t>
  </si>
  <si>
    <t>Устройство системы Дельта-Х (с ИКС-МАТ)</t>
  </si>
  <si>
    <t>АП-1.1</t>
  </si>
  <si>
    <t>АП-1.2 ф.1-5</t>
  </si>
  <si>
    <t>АП-1.3</t>
  </si>
  <si>
    <t>ГЕОКРЕП 40/16</t>
  </si>
  <si>
    <t>Устройство системы ТЕССО (с ИКС-МАТ)</t>
  </si>
  <si>
    <t>м.п.</t>
  </si>
  <si>
    <t>м.п</t>
  </si>
  <si>
    <t>Планировка поверхности трасс бульдозером (430м)</t>
  </si>
  <si>
    <t>Планировка откосов</t>
  </si>
  <si>
    <t>Монтаж металлоконструкций эскалатора</t>
  </si>
  <si>
    <t>Ед.</t>
  </si>
  <si>
    <t>Кол-во</t>
  </si>
  <si>
    <t xml:space="preserve"> 2.1 Пуско-наладочные работы "вхолостую"</t>
  </si>
  <si>
    <t xml:space="preserve"> 2.2 Пуско-наладочные работы "под нагрузкой"</t>
  </si>
  <si>
    <t xml:space="preserve">  1.2.9  Устройство сетей связи</t>
  </si>
  <si>
    <t xml:space="preserve">  1.2.11 Устройство системы обеспечения информационной безопасности</t>
  </si>
  <si>
    <t xml:space="preserve">  1.2.12 Противоэрозионная защита горнолыжной трассы №2.1</t>
  </si>
  <si>
    <t xml:space="preserve">  1.2.13 Противооползневые мероприятия</t>
  </si>
  <si>
    <t xml:space="preserve">  1.2.14 Благоустройство </t>
  </si>
  <si>
    <t xml:space="preserve"> 1.2.15 Благоустройство </t>
  </si>
  <si>
    <t xml:space="preserve"> 1.2.16 Благоустройство и озеленение</t>
  </si>
  <si>
    <t xml:space="preserve">  1.2.10 Устройство комплексной системы безопасности</t>
  </si>
  <si>
    <t>Сведение леса на площадке строительства</t>
  </si>
  <si>
    <t>Вывоз и утилизация грунта</t>
  </si>
  <si>
    <t xml:space="preserve">   3.1 Комплексное опробование</t>
  </si>
  <si>
    <t>Устройство временной дороги усиленной конструкции L=285,3 и L=171,7 м, ширина 7,5 м</t>
  </si>
  <si>
    <t>Устройство БНС 620-20, шт. 22, L=13 м</t>
  </si>
  <si>
    <t>Прокладка кабеля связи и кабеля ВБШв 3х4 по конструкциям</t>
  </si>
  <si>
    <t xml:space="preserve">График выполнения строительно-монтажных работ 
по объекту: "Этап строительства 1. "Объединение ГКК  "Альпика-Сервис" с ГК "Роза Хутор" на отм. +780,00 м в составе стройки Реконструкция Горно-туристического центра ПАО «Газпром», 4-я очередь(внедрение единого ски-пасса).  </t>
  </si>
  <si>
    <t xml:space="preserve"> </t>
  </si>
  <si>
    <t>Устройство временной дороги облегченной конструкции L=228 м, ширина 4,5 м</t>
  </si>
  <si>
    <t>Устройство временной дороги облегченной конструкции L=420 м, ширина 7,5 м</t>
  </si>
  <si>
    <t>Устройство покрытия из тротуарной̆ плитки типа 1К-6</t>
  </si>
  <si>
    <t>Заказчик:
Директор филиала 
ООО "Газпром инвест" 
"Газпром гражданское строительство"
__________________________ Д.С. Саврухин</t>
  </si>
  <si>
    <t>Генподрядчик: 
Генеральный директор 
ООО "ГК"Гранит"
______________________ А.С. Евдокимов</t>
  </si>
  <si>
    <t>Получение лесорубочного билета</t>
  </si>
  <si>
    <t>*данный график производства работ составлен, с учетом переноса начала монтажа эскалатора на 04.05.2023 г.</t>
  </si>
  <si>
    <t>после МК</t>
  </si>
  <si>
    <t>Устройство георешетки с заполнением плодородным слоем</t>
  </si>
  <si>
    <t>Разработка грунта</t>
  </si>
  <si>
    <t>*данный график производства работ составлен, с учетом переноса начала монтажа эскалатора на 15.01.2023 г.</t>
  </si>
  <si>
    <t>Подрядчик:
Директор обособленного подразделения
ООО "ИГС"
__________________________ В.Ю. Тузиков</t>
  </si>
  <si>
    <t>Подрядчик: 
Руководитель проекта
ООО "Мегаполис"
______________________ А.А. Юрочко</t>
  </si>
  <si>
    <r>
      <t xml:space="preserve">       </t>
    </r>
    <r>
      <rPr>
        <b/>
        <sz val="12"/>
        <color theme="1"/>
        <rFont val="Times New Roman"/>
        <family val="1"/>
        <charset val="204"/>
      </rPr>
      <t>Приложение № 5.1</t>
    </r>
    <r>
      <rPr>
        <sz val="11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к Договору генерального подряда 
№_________ от ________ 20     года</t>
    </r>
  </si>
  <si>
    <t xml:space="preserve">   3.5 Подписание и утверждение акта приемочной комиссии</t>
  </si>
  <si>
    <t xml:space="preserve">   3.6 Получение разрешения на ввод объекта в эксплуатацию</t>
  </si>
  <si>
    <t>Демонтаж строительного городка, с восстановлением временной дороги</t>
  </si>
  <si>
    <t>Оплата аванса за эскалатор</t>
  </si>
  <si>
    <t>Заказ комплектующих</t>
  </si>
  <si>
    <t>ООО "Латрес"</t>
  </si>
  <si>
    <t>Поставка комплектующих *</t>
  </si>
  <si>
    <t>Производство сборочных единиц, в соответствии с установленным технологическим процессом **</t>
  </si>
  <si>
    <t>Промежуточный производственный контроль **</t>
  </si>
  <si>
    <t>Сборка укрепненных узлов конструкции  **</t>
  </si>
  <si>
    <t>Стыковка эскалатора  **</t>
  </si>
  <si>
    <t>Обкатка (технологические прогоны) **</t>
  </si>
  <si>
    <t>Растыковка и подготовка к отправке  **</t>
  </si>
  <si>
    <t>Отправка на объект **</t>
  </si>
  <si>
    <t xml:space="preserve">   1.2.4.1 Производство эскалатора</t>
  </si>
  <si>
    <t>* - указанный срок поставки комплектующих действителен при отсутствии форс-мажорных обстоятельств (задержка таможенного оформления, локдауны и т.д.)</t>
  </si>
  <si>
    <t>** - при условии своевременной поставки комплектующих</t>
  </si>
  <si>
    <t>Гидроизоляция</t>
  </si>
  <si>
    <t>Устройство застенного дренажа</t>
  </si>
  <si>
    <t>Обратная засыпка</t>
  </si>
  <si>
    <t>Устройство водосборной канавы Вк-1</t>
  </si>
  <si>
    <t>Устройство водосборной канавы Вк-2</t>
  </si>
  <si>
    <t>Устройство водосборной канавы Вк-3</t>
  </si>
  <si>
    <t>Устройство водосборной канавы Вк-4</t>
  </si>
  <si>
    <t>Устройство водосборной канавы Вк-5</t>
  </si>
  <si>
    <t>Снятие слоя растительного грунта во временный отвал экскаваторами с ковшом вместимостью 1.0 м3, группа грунтов: 1 (в том числе с откосов)</t>
  </si>
  <si>
    <t>Разработка грунта во временный отвал экскаваторами с ковшом вместимостью 1.0 м3, группа грунтов: 3 (в том числе на формирование откосов)</t>
  </si>
  <si>
    <t>Разработка грунта с погрузкой на автомобили-самосвалы экскаваторами с ковшом вместимостью 1.0 м3, группа грунтов: 3 (в том числе на формирование откосов)</t>
  </si>
  <si>
    <t>Устройство насыпи с послойным уплотнением  (hслоя=25 см) экскаваторами с ковшом вместимостью 1.0 м3, группа грунтов: 2 (в том числе на формирование откосов)</t>
  </si>
  <si>
    <t>Устройство насыпи слоя растительного грунта экскаваторами с ковшом вместимостью 1.0 м3, группа грунтов: 1 (в том числе на формирование откосов)</t>
  </si>
  <si>
    <t xml:space="preserve">Обшивка деревянными облицовочными щитами </t>
  </si>
  <si>
    <t xml:space="preserve">Монтаж витражного остекление </t>
  </si>
  <si>
    <t>Рекультивация нарушенных земель</t>
  </si>
  <si>
    <t>Биологическая рекультивация (гидропосев)</t>
  </si>
  <si>
    <t>Сведение леса (по лесорубочным билетам)</t>
  </si>
  <si>
    <t>Сведение леса (по ПОЛ)</t>
  </si>
  <si>
    <t>Генподрядчик: 
Первый заместитель генерального директора 
ООО "ГК"Гранит"
______________________ Е.Н. Плетнёв</t>
  </si>
  <si>
    <t>Прокладка кабеля F/UTP</t>
  </si>
  <si>
    <t>Монтаж оборудования</t>
  </si>
  <si>
    <t>Генподрядчик: 
Руководитель проекта ГТЦ
ООО "ГК"Гранит"
______________________ А.Г. Марущак</t>
  </si>
  <si>
    <t>График выполнения строительно-монтажных работ 
по объекту: «Современный межвузовский кампус в г. Томске», расположенный по адресу: Томская область, городской округ Город Томск, город Томск, Тургенева улица, 40</t>
  </si>
  <si>
    <t xml:space="preserve">сентябрь </t>
  </si>
  <si>
    <r>
      <t xml:space="preserve">       </t>
    </r>
    <r>
      <rPr>
        <b/>
        <sz val="12"/>
        <color theme="1"/>
        <rFont val="Times New Roman"/>
        <family val="1"/>
        <charset val="204"/>
      </rPr>
      <t>Приложение № 3</t>
    </r>
    <r>
      <rPr>
        <sz val="11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к Договору  подряда 
№_________ от ________ 20     года</t>
    </r>
  </si>
  <si>
    <t xml:space="preserve">Генеральный подрядчик:
Генеральный директор
ООО "Национальная инфраструктура"
__________________________ </t>
  </si>
  <si>
    <t xml:space="preserve">Подрядчик: 
Генеральный директор 
ООО "___________"
______________________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</si>
</sst>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\ _₽_-;\-* #,##0\ _₽_-;_-* &quot;-&quot;\ _₽_-;_-@_-"/>
    <numFmt numFmtId="164" formatCode="_-* #,##0.00_-;\-* #,##0.00_-;_-* &quot;-&quot;??_-;_-@_-"/>
    <numFmt numFmtId="165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8" fillId="0" borderId="0"/>
    <xf numFmtId="164" fontId="18" fillId="0" borderId="0" applyFont="0" applyFill="0" applyBorder="0" applyAlignment="0" applyProtection="0"/>
    <xf numFmtId="0" fontId="20" fillId="0" borderId="0"/>
  </cellStyleXfs>
  <cellXfs count="33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4" fontId="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41" fontId="2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indent="6"/>
    </xf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0" fillId="0" borderId="0" xfId="0" applyFill="1"/>
    <xf numFmtId="0" fontId="13" fillId="0" borderId="1" xfId="0" applyFont="1" applyFill="1" applyBorder="1" applyAlignment="1">
      <alignment horizontal="left" vertical="top"/>
    </xf>
    <xf numFmtId="0" fontId="14" fillId="0" borderId="1" xfId="0" applyFont="1" applyFill="1" applyBorder="1" applyAlignment="1">
      <alignment horizontal="left" vertical="center" indent="6"/>
    </xf>
    <xf numFmtId="0" fontId="0" fillId="0" borderId="7" xfId="0" applyBorder="1"/>
    <xf numFmtId="0" fontId="0" fillId="0" borderId="8" xfId="0" applyBorder="1"/>
    <xf numFmtId="0" fontId="0" fillId="0" borderId="7" xfId="0" applyFill="1" applyBorder="1"/>
    <xf numFmtId="0" fontId="0" fillId="0" borderId="8" xfId="0" applyFill="1" applyBorder="1"/>
    <xf numFmtId="0" fontId="2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indent="6"/>
    </xf>
    <xf numFmtId="0" fontId="7" fillId="0" borderId="1" xfId="0" applyFont="1" applyFill="1" applyBorder="1" applyAlignment="1">
      <alignment horizontal="left" vertical="top" wrapText="1" indent="6"/>
    </xf>
    <xf numFmtId="1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6"/>
    </xf>
    <xf numFmtId="0" fontId="8" fillId="0" borderId="1" xfId="0" applyFont="1" applyFill="1" applyBorder="1" applyAlignment="1">
      <alignment horizontal="left" vertical="center" indent="6"/>
    </xf>
    <xf numFmtId="1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indent="4"/>
    </xf>
    <xf numFmtId="0" fontId="1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0" fillId="0" borderId="9" xfId="0" applyFill="1" applyBorder="1"/>
    <xf numFmtId="0" fontId="0" fillId="0" borderId="10" xfId="0" applyFill="1" applyBorder="1"/>
    <xf numFmtId="0" fontId="0" fillId="0" borderId="10" xfId="0" applyFill="1" applyBorder="1" applyAlignment="1">
      <alignment vertical="center"/>
    </xf>
    <xf numFmtId="0" fontId="0" fillId="0" borderId="11" xfId="0" applyFill="1" applyBorder="1"/>
    <xf numFmtId="0" fontId="3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14" fontId="1" fillId="2" borderId="15" xfId="0" applyNumberFormat="1" applyFont="1" applyFill="1" applyBorder="1" applyAlignment="1">
      <alignment horizontal="center" vertical="center"/>
    </xf>
    <xf numFmtId="14" fontId="2" fillId="0" borderId="15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4" borderId="1" xfId="0" applyFill="1" applyBorder="1"/>
    <xf numFmtId="0" fontId="0" fillId="4" borderId="7" xfId="0" applyFill="1" applyBorder="1"/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/>
    <xf numFmtId="0" fontId="0" fillId="4" borderId="9" xfId="0" applyFill="1" applyBorder="1"/>
    <xf numFmtId="0" fontId="0" fillId="4" borderId="10" xfId="0" applyFill="1" applyBorder="1" applyAlignment="1">
      <alignment vertical="center"/>
    </xf>
    <xf numFmtId="14" fontId="12" fillId="3" borderId="1" xfId="0" applyNumberFormat="1" applyFont="1" applyFill="1" applyBorder="1" applyAlignment="1">
      <alignment horizontal="center" vertical="center"/>
    </xf>
    <xf numFmtId="14" fontId="12" fillId="3" borderId="15" xfId="0" applyNumberFormat="1" applyFont="1" applyFill="1" applyBorder="1" applyAlignment="1">
      <alignment horizontal="center" vertical="center"/>
    </xf>
    <xf numFmtId="0" fontId="0" fillId="4" borderId="15" xfId="0" applyFill="1" applyBorder="1"/>
    <xf numFmtId="0" fontId="0" fillId="4" borderId="15" xfId="0" applyFill="1" applyBorder="1" applyAlignment="1">
      <alignment horizontal="center" vertical="center"/>
    </xf>
    <xf numFmtId="0" fontId="0" fillId="4" borderId="17" xfId="0" applyFill="1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14" fontId="10" fillId="0" borderId="15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4" fontId="16" fillId="0" borderId="7" xfId="0" applyNumberFormat="1" applyFont="1" applyFill="1" applyBorder="1"/>
    <xf numFmtId="0" fontId="16" fillId="0" borderId="7" xfId="0" applyFont="1" applyFill="1" applyBorder="1"/>
    <xf numFmtId="14" fontId="0" fillId="0" borderId="1" xfId="0" applyNumberFormat="1" applyFill="1" applyBorder="1"/>
    <xf numFmtId="17" fontId="0" fillId="0" borderId="7" xfId="0" applyNumberFormat="1" applyFill="1" applyBorder="1"/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4" fontId="1" fillId="2" borderId="22" xfId="0" applyNumberFormat="1" applyFont="1" applyFill="1" applyBorder="1" applyAlignment="1">
      <alignment horizontal="center" vertical="center"/>
    </xf>
    <xf numFmtId="14" fontId="2" fillId="0" borderId="22" xfId="0" applyNumberFormat="1" applyFont="1" applyFill="1" applyBorder="1" applyAlignment="1">
      <alignment horizontal="center" vertical="center"/>
    </xf>
    <xf numFmtId="14" fontId="2" fillId="3" borderId="22" xfId="0" applyNumberFormat="1" applyFont="1" applyFill="1" applyBorder="1" applyAlignment="1">
      <alignment horizontal="center" vertical="center"/>
    </xf>
    <xf numFmtId="14" fontId="10" fillId="0" borderId="22" xfId="0" applyNumberFormat="1" applyFont="1" applyFill="1" applyBorder="1" applyAlignment="1">
      <alignment horizontal="center" vertical="center"/>
    </xf>
    <xf numFmtId="14" fontId="12" fillId="3" borderId="22" xfId="0" applyNumberFormat="1" applyFont="1" applyFill="1" applyBorder="1" applyAlignment="1">
      <alignment horizontal="center" vertical="center"/>
    </xf>
    <xf numFmtId="14" fontId="17" fillId="3" borderId="22" xfId="0" applyNumberFormat="1" applyFont="1" applyFill="1" applyBorder="1" applyAlignment="1">
      <alignment horizontal="center" vertical="center"/>
    </xf>
    <xf numFmtId="14" fontId="2" fillId="0" borderId="23" xfId="0" applyNumberFormat="1" applyFont="1" applyFill="1" applyBorder="1" applyAlignment="1">
      <alignment horizontal="center" vertical="center"/>
    </xf>
    <xf numFmtId="0" fontId="0" fillId="0" borderId="15" xfId="0" applyFill="1" applyBorder="1"/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/>
    <xf numFmtId="14" fontId="1" fillId="0" borderId="1" xfId="0" applyNumberFormat="1" applyFont="1" applyFill="1" applyBorder="1" applyAlignment="1">
      <alignment horizontal="center" vertical="center"/>
    </xf>
    <xf numFmtId="14" fontId="1" fillId="0" borderId="15" xfId="0" applyNumberFormat="1" applyFont="1" applyFill="1" applyBorder="1" applyAlignment="1">
      <alignment horizontal="center" vertical="center"/>
    </xf>
    <xf numFmtId="14" fontId="0" fillId="0" borderId="7" xfId="0" applyNumberFormat="1" applyFill="1" applyBorder="1"/>
    <xf numFmtId="0" fontId="2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164" fontId="0" fillId="0" borderId="0" xfId="2" applyFo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1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4" fontId="2" fillId="0" borderId="1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indent="6"/>
    </xf>
    <xf numFmtId="1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 indent="6"/>
    </xf>
    <xf numFmtId="41" fontId="2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6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14" fontId="10" fillId="0" borderId="1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 indent="6"/>
    </xf>
    <xf numFmtId="0" fontId="10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indent="6"/>
    </xf>
    <xf numFmtId="1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14" fontId="16" fillId="0" borderId="7" xfId="0" applyNumberFormat="1" applyFont="1" applyBorder="1"/>
    <xf numFmtId="14" fontId="0" fillId="0" borderId="1" xfId="0" applyNumberFormat="1" applyBorder="1"/>
    <xf numFmtId="0" fontId="16" fillId="0" borderId="7" xfId="0" applyFont="1" applyBorder="1"/>
    <xf numFmtId="0" fontId="4" fillId="0" borderId="3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 indent="4"/>
    </xf>
    <xf numFmtId="0" fontId="13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center" indent="6"/>
    </xf>
    <xf numFmtId="0" fontId="1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17" fontId="0" fillId="0" borderId="7" xfId="0" applyNumberFormat="1" applyBorder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vertical="center"/>
    </xf>
    <xf numFmtId="0" fontId="0" fillId="0" borderId="11" xfId="0" applyBorder="1"/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top" wrapText="1" indent="6"/>
    </xf>
    <xf numFmtId="14" fontId="0" fillId="0" borderId="7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14" fontId="1" fillId="5" borderId="1" xfId="0" applyNumberFormat="1" applyFont="1" applyFill="1" applyBorder="1" applyAlignment="1">
      <alignment horizontal="center" vertical="center"/>
    </xf>
    <xf numFmtId="14" fontId="1" fillId="5" borderId="15" xfId="0" applyNumberFormat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left" vertical="center" wrapText="1" indent="6"/>
    </xf>
    <xf numFmtId="0" fontId="10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 indent="6"/>
    </xf>
    <xf numFmtId="1" fontId="10" fillId="0" borderId="3" xfId="0" applyNumberFormat="1" applyFont="1" applyBorder="1" applyAlignment="1">
      <alignment horizontal="center" vertical="center"/>
    </xf>
    <xf numFmtId="41" fontId="10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 indent="6"/>
    </xf>
    <xf numFmtId="1" fontId="10" fillId="0" borderId="3" xfId="0" applyNumberFormat="1" applyFont="1" applyBorder="1" applyAlignment="1">
      <alignment horizontal="center" vertical="center"/>
    </xf>
    <xf numFmtId="41" fontId="10" fillId="0" borderId="3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 indent="6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19" fillId="0" borderId="3" xfId="0" applyFont="1" applyBorder="1" applyAlignment="1">
      <alignment horizontal="left" vertical="center" wrapText="1" indent="6"/>
    </xf>
    <xf numFmtId="0" fontId="10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 indent="6"/>
    </xf>
    <xf numFmtId="1" fontId="10" fillId="0" borderId="3" xfId="0" applyNumberFormat="1" applyFont="1" applyBorder="1" applyAlignment="1">
      <alignment horizontal="center" vertical="center"/>
    </xf>
    <xf numFmtId="41" fontId="10" fillId="0" borderId="3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14" fontId="2" fillId="3" borderId="15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14" fontId="10" fillId="3" borderId="15" xfId="0" applyNumberFormat="1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/>
    </xf>
    <xf numFmtId="14" fontId="1" fillId="3" borderId="15" xfId="0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15" xfId="0" applyNumberFormat="1" applyFont="1" applyBorder="1" applyAlignment="1">
      <alignment horizontal="center" vertical="center"/>
    </xf>
    <xf numFmtId="49" fontId="21" fillId="0" borderId="3" xfId="3" applyNumberFormat="1" applyFont="1" applyBorder="1" applyAlignment="1">
      <alignment vertical="top" wrapText="1"/>
    </xf>
    <xf numFmtId="49" fontId="21" fillId="0" borderId="1" xfId="3" applyNumberFormat="1" applyFont="1" applyBorder="1" applyAlignment="1">
      <alignment vertical="top" wrapText="1"/>
    </xf>
    <xf numFmtId="49" fontId="21" fillId="0" borderId="1" xfId="3" applyNumberFormat="1" applyFont="1" applyBorder="1" applyAlignment="1">
      <alignment horizontal="left" vertical="top" wrapText="1"/>
    </xf>
    <xf numFmtId="49" fontId="21" fillId="0" borderId="29" xfId="3" applyNumberFormat="1" applyFont="1" applyBorder="1" applyAlignment="1">
      <alignment vertical="top" wrapText="1"/>
    </xf>
    <xf numFmtId="49" fontId="21" fillId="0" borderId="7" xfId="3" applyNumberFormat="1" applyFont="1" applyBorder="1" applyAlignment="1">
      <alignment vertical="top" wrapText="1"/>
    </xf>
    <xf numFmtId="49" fontId="21" fillId="0" borderId="7" xfId="3" applyNumberFormat="1" applyFont="1" applyBorder="1" applyAlignment="1">
      <alignment horizontal="left" vertical="top" wrapText="1"/>
    </xf>
    <xf numFmtId="49" fontId="21" fillId="0" borderId="9" xfId="3" applyNumberFormat="1" applyFont="1" applyBorder="1" applyAlignment="1">
      <alignment horizontal="left" vertical="top" wrapText="1"/>
    </xf>
    <xf numFmtId="49" fontId="21" fillId="0" borderId="10" xfId="3" applyNumberFormat="1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center"/>
    </xf>
    <xf numFmtId="14" fontId="9" fillId="0" borderId="10" xfId="0" applyNumberFormat="1" applyFont="1" applyBorder="1" applyAlignment="1">
      <alignment horizontal="center" vertical="center"/>
    </xf>
    <xf numFmtId="14" fontId="9" fillId="0" borderId="17" xfId="0" applyNumberFormat="1" applyFont="1" applyBorder="1" applyAlignment="1">
      <alignment horizontal="center" vertical="center"/>
    </xf>
    <xf numFmtId="0" fontId="3" fillId="6" borderId="29" xfId="0" applyFont="1" applyFill="1" applyBorder="1" applyAlignment="1">
      <alignment horizontal="left" vertical="top"/>
    </xf>
    <xf numFmtId="49" fontId="22" fillId="6" borderId="29" xfId="3" applyNumberFormat="1" applyFont="1" applyFill="1" applyBorder="1" applyAlignment="1">
      <alignment horizontal="left" vertical="top" wrapText="1"/>
    </xf>
    <xf numFmtId="49" fontId="22" fillId="6" borderId="7" xfId="3" applyNumberFormat="1" applyFont="1" applyFill="1" applyBorder="1" applyAlignment="1">
      <alignment horizontal="left" vertical="top" wrapText="1"/>
    </xf>
    <xf numFmtId="49" fontId="21" fillId="0" borderId="3" xfId="3" applyNumberFormat="1" applyFont="1" applyBorder="1" applyAlignment="1">
      <alignment horizontal="center" vertical="center" wrapText="1"/>
    </xf>
    <xf numFmtId="49" fontId="21" fillId="0" borderId="10" xfId="3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4" fontId="9" fillId="6" borderId="1" xfId="0" applyNumberFormat="1" applyFont="1" applyFill="1" applyBorder="1" applyAlignment="1">
      <alignment horizontal="center" vertical="center"/>
    </xf>
    <xf numFmtId="49" fontId="21" fillId="6" borderId="3" xfId="3" applyNumberFormat="1" applyFont="1" applyFill="1" applyBorder="1" applyAlignment="1">
      <alignment horizontal="left" vertical="top" wrapText="1"/>
    </xf>
    <xf numFmtId="49" fontId="21" fillId="6" borderId="3" xfId="3" applyNumberFormat="1" applyFont="1" applyFill="1" applyBorder="1" applyAlignment="1">
      <alignment horizontal="center" vertical="center" wrapText="1"/>
    </xf>
    <xf numFmtId="49" fontId="21" fillId="6" borderId="1" xfId="3" applyNumberFormat="1" applyFont="1" applyFill="1" applyBorder="1" applyAlignment="1">
      <alignment horizontal="left" vertical="top" wrapText="1"/>
    </xf>
    <xf numFmtId="49" fontId="21" fillId="6" borderId="1" xfId="3" applyNumberFormat="1" applyFont="1" applyFill="1" applyBorder="1" applyAlignment="1">
      <alignment horizontal="center" vertical="center" wrapText="1"/>
    </xf>
    <xf numFmtId="14" fontId="9" fillId="6" borderId="15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2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5" xfId="0" applyFont="1" applyBorder="1"/>
    <xf numFmtId="0" fontId="2" fillId="0" borderId="8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34" xfId="0" applyFont="1" applyBorder="1"/>
    <xf numFmtId="0" fontId="2" fillId="0" borderId="10" xfId="0" applyFont="1" applyBorder="1" applyAlignment="1">
      <alignment vertical="center"/>
    </xf>
    <xf numFmtId="0" fontId="2" fillId="0" borderId="17" xfId="0" applyFont="1" applyBorder="1"/>
    <xf numFmtId="164" fontId="2" fillId="0" borderId="0" xfId="2" applyFont="1"/>
    <xf numFmtId="14" fontId="23" fillId="6" borderId="1" xfId="0" applyNumberFormat="1" applyFont="1" applyFill="1" applyBorder="1" applyAlignment="1">
      <alignment horizontal="center" vertical="center"/>
    </xf>
    <xf numFmtId="14" fontId="23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1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 indent="6"/>
    </xf>
    <xf numFmtId="0" fontId="19" fillId="0" borderId="4" xfId="0" applyFont="1" applyBorder="1" applyAlignment="1">
      <alignment horizontal="left" vertical="center" indent="6"/>
    </xf>
    <xf numFmtId="1" fontId="10" fillId="0" borderId="3" xfId="0" applyNumberFormat="1" applyFont="1" applyBorder="1" applyAlignment="1">
      <alignment horizontal="center" vertical="center"/>
    </xf>
    <xf numFmtId="1" fontId="10" fillId="0" borderId="4" xfId="0" applyNumberFormat="1" applyFont="1" applyBorder="1" applyAlignment="1">
      <alignment horizontal="center" vertical="center"/>
    </xf>
    <xf numFmtId="41" fontId="10" fillId="0" borderId="3" xfId="0" applyNumberFormat="1" applyFont="1" applyBorder="1" applyAlignment="1">
      <alignment horizontal="center" vertical="center" wrapText="1"/>
    </xf>
    <xf numFmtId="41" fontId="10" fillId="0" borderId="4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 indent="6"/>
    </xf>
    <xf numFmtId="0" fontId="19" fillId="0" borderId="4" xfId="0" applyFont="1" applyBorder="1" applyAlignment="1">
      <alignment horizontal="left" vertical="center" wrapText="1" indent="6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4">
    <cellStyle name="Обычный" xfId="0" builtinId="0"/>
    <cellStyle name="Обычный 5" xfId="3"/>
    <cellStyle name="Обычный 7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483155</xdr:colOff>
      <xdr:row>5</xdr:row>
      <xdr:rowOff>118138</xdr:rowOff>
    </xdr:from>
    <xdr:to>
      <xdr:col>8</xdr:col>
      <xdr:colOff>113867</xdr:colOff>
      <xdr:row>5</xdr:row>
      <xdr:rowOff>118359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10971861" y="2740314"/>
          <a:ext cx="314271" cy="2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349472</xdr:colOff>
      <xdr:row>7</xdr:row>
      <xdr:rowOff>121584</xdr:rowOff>
    </xdr:from>
    <xdr:to>
      <xdr:col>12</xdr:col>
      <xdr:colOff>219787</xdr:colOff>
      <xdr:row>7</xdr:row>
      <xdr:rowOff>123825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1636597" y="2512359"/>
          <a:ext cx="2423015" cy="224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569686</xdr:colOff>
      <xdr:row>14</xdr:row>
      <xdr:rowOff>123825</xdr:rowOff>
    </xdr:from>
    <xdr:to>
      <xdr:col>12</xdr:col>
      <xdr:colOff>318361</xdr:colOff>
      <xdr:row>14</xdr:row>
      <xdr:rowOff>123825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2542611" y="4333875"/>
          <a:ext cx="16155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577116</xdr:colOff>
      <xdr:row>20</xdr:row>
      <xdr:rowOff>123825</xdr:rowOff>
    </xdr:from>
    <xdr:to>
      <xdr:col>14</xdr:col>
      <xdr:colOff>14678</xdr:colOff>
      <xdr:row>20</xdr:row>
      <xdr:rowOff>124239</xdr:rowOff>
    </xdr:to>
    <xdr:cxnSp macro="">
      <xdr:nvCxnSpPr>
        <xdr:cNvPr id="6" name="Прямая соединительная линия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3826391" y="5810250"/>
          <a:ext cx="1209212" cy="4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633846</xdr:colOff>
      <xdr:row>24</xdr:row>
      <xdr:rowOff>133350</xdr:rowOff>
    </xdr:from>
    <xdr:to>
      <xdr:col>13</xdr:col>
      <xdr:colOff>185305</xdr:colOff>
      <xdr:row>24</xdr:row>
      <xdr:rowOff>133350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12606771" y="6819900"/>
          <a:ext cx="200890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504825</xdr:colOff>
      <xdr:row>28</xdr:row>
      <xdr:rowOff>123825</xdr:rowOff>
    </xdr:from>
    <xdr:to>
      <xdr:col>22</xdr:col>
      <xdr:colOff>447675</xdr:colOff>
      <xdr:row>28</xdr:row>
      <xdr:rowOff>133350</xdr:rowOff>
    </xdr:to>
    <xdr:cxnSp macro="">
      <xdr:nvCxnSpPr>
        <xdr:cNvPr id="8" name="Прямая соединительная линия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3754100" y="7791450"/>
          <a:ext cx="6438900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589881</xdr:colOff>
      <xdr:row>32</xdr:row>
      <xdr:rowOff>123264</xdr:rowOff>
    </xdr:from>
    <xdr:to>
      <xdr:col>13</xdr:col>
      <xdr:colOff>11206</xdr:colOff>
      <xdr:row>32</xdr:row>
      <xdr:rowOff>123264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V="1">
          <a:off x="19034763" y="8908676"/>
          <a:ext cx="60914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343457</xdr:colOff>
      <xdr:row>72</xdr:row>
      <xdr:rowOff>119148</xdr:rowOff>
    </xdr:from>
    <xdr:to>
      <xdr:col>25</xdr:col>
      <xdr:colOff>506018</xdr:colOff>
      <xdr:row>72</xdr:row>
      <xdr:rowOff>119148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21269882" y="18845298"/>
          <a:ext cx="75311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255188</xdr:colOff>
      <xdr:row>74</xdr:row>
      <xdr:rowOff>114983</xdr:rowOff>
    </xdr:from>
    <xdr:to>
      <xdr:col>25</xdr:col>
      <xdr:colOff>556490</xdr:colOff>
      <xdr:row>74</xdr:row>
      <xdr:rowOff>114983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21152210" y="19388613"/>
          <a:ext cx="88936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469744</xdr:colOff>
      <xdr:row>83</xdr:row>
      <xdr:rowOff>120641</xdr:rowOff>
    </xdr:from>
    <xdr:to>
      <xdr:col>27</xdr:col>
      <xdr:colOff>572839</xdr:colOff>
      <xdr:row>83</xdr:row>
      <xdr:rowOff>121557</xdr:rowOff>
    </xdr:to>
    <xdr:cxnSp macro="">
      <xdr:nvCxnSpPr>
        <xdr:cNvPr id="18" name="Прямая соединительная линия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>
          <a:off x="23130961" y="21870771"/>
          <a:ext cx="103095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153467</xdr:colOff>
      <xdr:row>82</xdr:row>
      <xdr:rowOff>123265</xdr:rowOff>
    </xdr:from>
    <xdr:to>
      <xdr:col>27</xdr:col>
      <xdr:colOff>447256</xdr:colOff>
      <xdr:row>82</xdr:row>
      <xdr:rowOff>124239</xdr:rowOff>
    </xdr:to>
    <xdr:cxnSp macro="">
      <xdr:nvCxnSpPr>
        <xdr:cNvPr id="19" name="Прямая соединительная линия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22814684" y="21624917"/>
          <a:ext cx="293789" cy="9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209550</xdr:colOff>
      <xdr:row>12</xdr:row>
      <xdr:rowOff>142875</xdr:rowOff>
    </xdr:from>
    <xdr:to>
      <xdr:col>11</xdr:col>
      <xdr:colOff>581025</xdr:colOff>
      <xdr:row>12</xdr:row>
      <xdr:rowOff>142875</xdr:rowOff>
    </xdr:to>
    <xdr:cxnSp macro="">
      <xdr:nvCxnSpPr>
        <xdr:cNvPr id="23" name="Прямая соединительная линия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/>
      </xdr:nvCxnSpPr>
      <xdr:spPr>
        <a:xfrm>
          <a:off x="13458825" y="3600450"/>
          <a:ext cx="3714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585241</xdr:colOff>
      <xdr:row>15</xdr:row>
      <xdr:rowOff>123825</xdr:rowOff>
    </xdr:from>
    <xdr:to>
      <xdr:col>11</xdr:col>
      <xdr:colOff>520447</xdr:colOff>
      <xdr:row>15</xdr:row>
      <xdr:rowOff>124788</xdr:rowOff>
    </xdr:to>
    <xdr:cxnSp macro="">
      <xdr:nvCxnSpPr>
        <xdr:cNvPr id="25" name="Прямая соединительная линия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>
        <a:xfrm flipV="1">
          <a:off x="12558166" y="4581525"/>
          <a:ext cx="1211556" cy="96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390922</xdr:colOff>
      <xdr:row>16</xdr:row>
      <xdr:rowOff>114300</xdr:rowOff>
    </xdr:from>
    <xdr:to>
      <xdr:col>11</xdr:col>
      <xdr:colOff>429266</xdr:colOff>
      <xdr:row>16</xdr:row>
      <xdr:rowOff>124946</xdr:rowOff>
    </xdr:to>
    <xdr:cxnSp macro="">
      <xdr:nvCxnSpPr>
        <xdr:cNvPr id="26" name="Прямая соединительная линия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/>
      </xdr:nvCxnSpPr>
      <xdr:spPr>
        <a:xfrm flipV="1">
          <a:off x="13049647" y="4819650"/>
          <a:ext cx="628894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148195</xdr:colOff>
      <xdr:row>17</xdr:row>
      <xdr:rowOff>123825</xdr:rowOff>
    </xdr:from>
    <xdr:to>
      <xdr:col>12</xdr:col>
      <xdr:colOff>280429</xdr:colOff>
      <xdr:row>17</xdr:row>
      <xdr:rowOff>123825</xdr:rowOff>
    </xdr:to>
    <xdr:cxnSp macro="">
      <xdr:nvCxnSpPr>
        <xdr:cNvPr id="27" name="Прямая соединительная линия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>
          <a:off x="13397470" y="5076825"/>
          <a:ext cx="72278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480425</xdr:colOff>
      <xdr:row>29</xdr:row>
      <xdr:rowOff>123264</xdr:rowOff>
    </xdr:from>
    <xdr:to>
      <xdr:col>14</xdr:col>
      <xdr:colOff>3976</xdr:colOff>
      <xdr:row>29</xdr:row>
      <xdr:rowOff>123264</xdr:rowOff>
    </xdr:to>
    <xdr:cxnSp macro="">
      <xdr:nvCxnSpPr>
        <xdr:cNvPr id="36" name="Прямая соединительная линия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/>
      </xdr:nvCxnSpPr>
      <xdr:spPr>
        <a:xfrm flipV="1">
          <a:off x="13729700" y="8038539"/>
          <a:ext cx="12952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55426</xdr:colOff>
      <xdr:row>30</xdr:row>
      <xdr:rowOff>131546</xdr:rowOff>
    </xdr:from>
    <xdr:to>
      <xdr:col>21</xdr:col>
      <xdr:colOff>277801</xdr:colOff>
      <xdr:row>30</xdr:row>
      <xdr:rowOff>132522</xdr:rowOff>
    </xdr:to>
    <xdr:cxnSp macro="">
      <xdr:nvCxnSpPr>
        <xdr:cNvPr id="37" name="Прямая соединительная линия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>
          <a:off x="18619651" y="8294471"/>
          <a:ext cx="812925" cy="97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256761</xdr:colOff>
      <xdr:row>35</xdr:row>
      <xdr:rowOff>120105</xdr:rowOff>
    </xdr:from>
    <xdr:to>
      <xdr:col>13</xdr:col>
      <xdr:colOff>11766</xdr:colOff>
      <xdr:row>35</xdr:row>
      <xdr:rowOff>124239</xdr:rowOff>
    </xdr:to>
    <xdr:cxnSp macro="">
      <xdr:nvCxnSpPr>
        <xdr:cNvPr id="38" name="Прямая соединительная линия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CxnSpPr/>
      </xdr:nvCxnSpPr>
      <xdr:spPr>
        <a:xfrm flipV="1">
          <a:off x="11487978" y="10009540"/>
          <a:ext cx="343071" cy="41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222970</xdr:colOff>
      <xdr:row>76</xdr:row>
      <xdr:rowOff>129020</xdr:rowOff>
    </xdr:from>
    <xdr:to>
      <xdr:col>25</xdr:col>
      <xdr:colOff>532635</xdr:colOff>
      <xdr:row>76</xdr:row>
      <xdr:rowOff>129020</xdr:rowOff>
    </xdr:to>
    <xdr:cxnSp macro="">
      <xdr:nvCxnSpPr>
        <xdr:cNvPr id="70" name="Прямая соединительная линия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CxnSpPr/>
      </xdr:nvCxnSpPr>
      <xdr:spPr>
        <a:xfrm>
          <a:off x="21708057" y="19899607"/>
          <a:ext cx="30966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398663</xdr:colOff>
      <xdr:row>11</xdr:row>
      <xdr:rowOff>123825</xdr:rowOff>
    </xdr:from>
    <xdr:to>
      <xdr:col>10</xdr:col>
      <xdr:colOff>255187</xdr:colOff>
      <xdr:row>11</xdr:row>
      <xdr:rowOff>123825</xdr:rowOff>
    </xdr:to>
    <xdr:cxnSp macro="">
      <xdr:nvCxnSpPr>
        <xdr:cNvPr id="72" name="Прямая соединительная линия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CxnSpPr/>
      </xdr:nvCxnSpPr>
      <xdr:spPr>
        <a:xfrm>
          <a:off x="12366545" y="3597649"/>
          <a:ext cx="54008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274112</xdr:colOff>
      <xdr:row>75</xdr:row>
      <xdr:rowOff>123262</xdr:rowOff>
    </xdr:from>
    <xdr:to>
      <xdr:col>25</xdr:col>
      <xdr:colOff>268014</xdr:colOff>
      <xdr:row>75</xdr:row>
      <xdr:rowOff>123262</xdr:rowOff>
    </xdr:to>
    <xdr:cxnSp macro="">
      <xdr:nvCxnSpPr>
        <xdr:cNvPr id="101" name="Прямая соединительная линия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CxnSpPr/>
      </xdr:nvCxnSpPr>
      <xdr:spPr>
        <a:xfrm flipV="1">
          <a:off x="21171134" y="19645371"/>
          <a:ext cx="58196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513297</xdr:colOff>
      <xdr:row>78</xdr:row>
      <xdr:rowOff>121639</xdr:rowOff>
    </xdr:from>
    <xdr:to>
      <xdr:col>26</xdr:col>
      <xdr:colOff>18955</xdr:colOff>
      <xdr:row>78</xdr:row>
      <xdr:rowOff>122555</xdr:rowOff>
    </xdr:to>
    <xdr:cxnSp macro="">
      <xdr:nvCxnSpPr>
        <xdr:cNvPr id="102" name="Прямая соединительная линия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CxnSpPr/>
      </xdr:nvCxnSpPr>
      <xdr:spPr>
        <a:xfrm>
          <a:off x="21998384" y="20397465"/>
          <a:ext cx="93723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319928</xdr:colOff>
      <xdr:row>9</xdr:row>
      <xdr:rowOff>114300</xdr:rowOff>
    </xdr:from>
    <xdr:to>
      <xdr:col>11</xdr:col>
      <xdr:colOff>276225</xdr:colOff>
      <xdr:row>9</xdr:row>
      <xdr:rowOff>124946</xdr:rowOff>
    </xdr:to>
    <xdr:cxnSp macro="">
      <xdr:nvCxnSpPr>
        <xdr:cNvPr id="77" name="Прямая соединительная линия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CxnSpPr/>
      </xdr:nvCxnSpPr>
      <xdr:spPr>
        <a:xfrm flipV="1">
          <a:off x="12292853" y="3000375"/>
          <a:ext cx="1232647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374527</xdr:colOff>
      <xdr:row>19</xdr:row>
      <xdr:rowOff>123825</xdr:rowOff>
    </xdr:from>
    <xdr:to>
      <xdr:col>12</xdr:col>
      <xdr:colOff>377948</xdr:colOff>
      <xdr:row>19</xdr:row>
      <xdr:rowOff>123825</xdr:rowOff>
    </xdr:to>
    <xdr:cxnSp macro="">
      <xdr:nvCxnSpPr>
        <xdr:cNvPr id="86" name="Прямая соединительная линия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CxnSpPr/>
      </xdr:nvCxnSpPr>
      <xdr:spPr>
        <a:xfrm>
          <a:off x="13623802" y="5572125"/>
          <a:ext cx="59397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628650</xdr:colOff>
      <xdr:row>25</xdr:row>
      <xdr:rowOff>123825</xdr:rowOff>
    </xdr:from>
    <xdr:to>
      <xdr:col>12</xdr:col>
      <xdr:colOff>228600</xdr:colOff>
      <xdr:row>25</xdr:row>
      <xdr:rowOff>123825</xdr:rowOff>
    </xdr:to>
    <xdr:cxnSp macro="">
      <xdr:nvCxnSpPr>
        <xdr:cNvPr id="104" name="Прямая соединительная линия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CxnSpPr/>
      </xdr:nvCxnSpPr>
      <xdr:spPr>
        <a:xfrm>
          <a:off x="12601575" y="7058025"/>
          <a:ext cx="146685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2692</xdr:colOff>
      <xdr:row>33</xdr:row>
      <xdr:rowOff>129988</xdr:rowOff>
    </xdr:from>
    <xdr:to>
      <xdr:col>12</xdr:col>
      <xdr:colOff>215348</xdr:colOff>
      <xdr:row>33</xdr:row>
      <xdr:rowOff>132522</xdr:rowOff>
    </xdr:to>
    <xdr:cxnSp macro="">
      <xdr:nvCxnSpPr>
        <xdr:cNvPr id="130" name="Прямая соединительная линия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CxnSpPr/>
      </xdr:nvCxnSpPr>
      <xdr:spPr>
        <a:xfrm>
          <a:off x="11233909" y="9522466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78599</xdr:colOff>
      <xdr:row>34</xdr:row>
      <xdr:rowOff>124239</xdr:rowOff>
    </xdr:from>
    <xdr:to>
      <xdr:col>12</xdr:col>
      <xdr:colOff>215348</xdr:colOff>
      <xdr:row>34</xdr:row>
      <xdr:rowOff>125505</xdr:rowOff>
    </xdr:to>
    <xdr:cxnSp macro="">
      <xdr:nvCxnSpPr>
        <xdr:cNvPr id="131" name="Прямая соединительная линия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CxnSpPr/>
      </xdr:nvCxnSpPr>
      <xdr:spPr>
        <a:xfrm flipV="1">
          <a:off x="11309816" y="9765196"/>
          <a:ext cx="136749" cy="126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442</xdr:colOff>
      <xdr:row>36</xdr:row>
      <xdr:rowOff>123264</xdr:rowOff>
    </xdr:from>
    <xdr:to>
      <xdr:col>12</xdr:col>
      <xdr:colOff>209350</xdr:colOff>
      <xdr:row>36</xdr:row>
      <xdr:rowOff>124239</xdr:rowOff>
    </xdr:to>
    <xdr:cxnSp macro="">
      <xdr:nvCxnSpPr>
        <xdr:cNvPr id="132" name="Прямая соединительная линия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CxnSpPr/>
      </xdr:nvCxnSpPr>
      <xdr:spPr>
        <a:xfrm>
          <a:off x="13249717" y="9772089"/>
          <a:ext cx="799458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406771</xdr:colOff>
      <xdr:row>42</xdr:row>
      <xdr:rowOff>117905</xdr:rowOff>
    </xdr:from>
    <xdr:to>
      <xdr:col>24</xdr:col>
      <xdr:colOff>219075</xdr:colOff>
      <xdr:row>42</xdr:row>
      <xdr:rowOff>123825</xdr:rowOff>
    </xdr:to>
    <xdr:cxnSp macro="">
      <xdr:nvCxnSpPr>
        <xdr:cNvPr id="134" name="Прямая соединительная линия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CxnSpPr/>
      </xdr:nvCxnSpPr>
      <xdr:spPr>
        <a:xfrm>
          <a:off x="20152096" y="11252630"/>
          <a:ext cx="993404" cy="59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398661</xdr:colOff>
      <xdr:row>41</xdr:row>
      <xdr:rowOff>117199</xdr:rowOff>
    </xdr:from>
    <xdr:to>
      <xdr:col>13</xdr:col>
      <xdr:colOff>225701</xdr:colOff>
      <xdr:row>41</xdr:row>
      <xdr:rowOff>122201</xdr:rowOff>
    </xdr:to>
    <xdr:cxnSp macro="">
      <xdr:nvCxnSpPr>
        <xdr:cNvPr id="136" name="Прямая соединительная линия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CxnSpPr/>
      </xdr:nvCxnSpPr>
      <xdr:spPr>
        <a:xfrm flipV="1">
          <a:off x="14238486" y="11004274"/>
          <a:ext cx="417590" cy="500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588878</xdr:colOff>
      <xdr:row>37</xdr:row>
      <xdr:rowOff>130066</xdr:rowOff>
    </xdr:from>
    <xdr:to>
      <xdr:col>11</xdr:col>
      <xdr:colOff>296297</xdr:colOff>
      <xdr:row>37</xdr:row>
      <xdr:rowOff>131280</xdr:rowOff>
    </xdr:to>
    <xdr:cxnSp macro="">
      <xdr:nvCxnSpPr>
        <xdr:cNvPr id="140" name="Прямая соединительная линия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CxnSpPr/>
      </xdr:nvCxnSpPr>
      <xdr:spPr>
        <a:xfrm>
          <a:off x="13247603" y="10026541"/>
          <a:ext cx="297969" cy="12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284883</xdr:colOff>
      <xdr:row>46</xdr:row>
      <xdr:rowOff>148600</xdr:rowOff>
    </xdr:from>
    <xdr:to>
      <xdr:col>25</xdr:col>
      <xdr:colOff>554129</xdr:colOff>
      <xdr:row>46</xdr:row>
      <xdr:rowOff>149087</xdr:rowOff>
    </xdr:to>
    <xdr:cxnSp macro="">
      <xdr:nvCxnSpPr>
        <xdr:cNvPr id="142" name="Прямая соединительная линия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CxnSpPr/>
      </xdr:nvCxnSpPr>
      <xdr:spPr>
        <a:xfrm>
          <a:off x="21211308" y="12273925"/>
          <a:ext cx="859796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588934</xdr:colOff>
      <xdr:row>45</xdr:row>
      <xdr:rowOff>112498</xdr:rowOff>
    </xdr:from>
    <xdr:to>
      <xdr:col>24</xdr:col>
      <xdr:colOff>215489</xdr:colOff>
      <xdr:row>45</xdr:row>
      <xdr:rowOff>112835</xdr:rowOff>
    </xdr:to>
    <xdr:cxnSp macro="">
      <xdr:nvCxnSpPr>
        <xdr:cNvPr id="148" name="Прямая соединительная линия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CxnSpPr/>
      </xdr:nvCxnSpPr>
      <xdr:spPr>
        <a:xfrm>
          <a:off x="20334259" y="11990173"/>
          <a:ext cx="807655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582705</xdr:colOff>
      <xdr:row>53</xdr:row>
      <xdr:rowOff>117231</xdr:rowOff>
    </xdr:from>
    <xdr:to>
      <xdr:col>14</xdr:col>
      <xdr:colOff>7327</xdr:colOff>
      <xdr:row>53</xdr:row>
      <xdr:rowOff>123265</xdr:rowOff>
    </xdr:to>
    <xdr:cxnSp macro="">
      <xdr:nvCxnSpPr>
        <xdr:cNvPr id="153" name="Прямая соединительная линия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CxnSpPr/>
      </xdr:nvCxnSpPr>
      <xdr:spPr>
        <a:xfrm flipV="1">
          <a:off x="11829532" y="14675827"/>
          <a:ext cx="611583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</xdr:colOff>
      <xdr:row>56</xdr:row>
      <xdr:rowOff>122792</xdr:rowOff>
    </xdr:from>
    <xdr:to>
      <xdr:col>12</xdr:col>
      <xdr:colOff>314739</xdr:colOff>
      <xdr:row>56</xdr:row>
      <xdr:rowOff>124240</xdr:rowOff>
    </xdr:to>
    <xdr:cxnSp macro="">
      <xdr:nvCxnSpPr>
        <xdr:cNvPr id="154" name="Прямая соединительная линия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CxnSpPr/>
      </xdr:nvCxnSpPr>
      <xdr:spPr>
        <a:xfrm>
          <a:off x="13252187" y="14675335"/>
          <a:ext cx="902791" cy="144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4224</xdr:colOff>
      <xdr:row>49</xdr:row>
      <xdr:rowOff>140804</xdr:rowOff>
    </xdr:from>
    <xdr:to>
      <xdr:col>13</xdr:col>
      <xdr:colOff>579782</xdr:colOff>
      <xdr:row>49</xdr:row>
      <xdr:rowOff>142753</xdr:rowOff>
    </xdr:to>
    <xdr:cxnSp macro="">
      <xdr:nvCxnSpPr>
        <xdr:cNvPr id="163" name="Прямая соединительная линия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CxnSpPr/>
      </xdr:nvCxnSpPr>
      <xdr:spPr>
        <a:xfrm flipV="1">
          <a:off x="10647376" y="13649739"/>
          <a:ext cx="1751689" cy="194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589344</xdr:colOff>
      <xdr:row>50</xdr:row>
      <xdr:rowOff>107146</xdr:rowOff>
    </xdr:from>
    <xdr:to>
      <xdr:col>12</xdr:col>
      <xdr:colOff>589520</xdr:colOff>
      <xdr:row>50</xdr:row>
      <xdr:rowOff>107146</xdr:rowOff>
    </xdr:to>
    <xdr:cxnSp macro="">
      <xdr:nvCxnSpPr>
        <xdr:cNvPr id="164" name="Прямая соединительная линия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CxnSpPr/>
      </xdr:nvCxnSpPr>
      <xdr:spPr>
        <a:xfrm>
          <a:off x="18653226" y="13498175"/>
          <a:ext cx="118800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14654</xdr:colOff>
      <xdr:row>51</xdr:row>
      <xdr:rowOff>124558</xdr:rowOff>
    </xdr:from>
    <xdr:to>
      <xdr:col>14</xdr:col>
      <xdr:colOff>7327</xdr:colOff>
      <xdr:row>51</xdr:row>
      <xdr:rowOff>131885</xdr:rowOff>
    </xdr:to>
    <xdr:cxnSp macro="">
      <xdr:nvCxnSpPr>
        <xdr:cNvPr id="165" name="Прямая соединительная линия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CxnSpPr/>
      </xdr:nvCxnSpPr>
      <xdr:spPr>
        <a:xfrm flipV="1">
          <a:off x="10668000" y="14184923"/>
          <a:ext cx="1773115" cy="732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16810</xdr:colOff>
      <xdr:row>52</xdr:row>
      <xdr:rowOff>124557</xdr:rowOff>
    </xdr:from>
    <xdr:to>
      <xdr:col>13</xdr:col>
      <xdr:colOff>578827</xdr:colOff>
      <xdr:row>52</xdr:row>
      <xdr:rowOff>129990</xdr:rowOff>
    </xdr:to>
    <xdr:cxnSp macro="">
      <xdr:nvCxnSpPr>
        <xdr:cNvPr id="172" name="Прямая соединительная линия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CxnSpPr/>
      </xdr:nvCxnSpPr>
      <xdr:spPr>
        <a:xfrm flipV="1">
          <a:off x="10670156" y="14434038"/>
          <a:ext cx="1748979" cy="543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587974</xdr:colOff>
      <xdr:row>57</xdr:row>
      <xdr:rowOff>125398</xdr:rowOff>
    </xdr:from>
    <xdr:to>
      <xdr:col>13</xdr:col>
      <xdr:colOff>15013</xdr:colOff>
      <xdr:row>57</xdr:row>
      <xdr:rowOff>125398</xdr:rowOff>
    </xdr:to>
    <xdr:cxnSp macro="">
      <xdr:nvCxnSpPr>
        <xdr:cNvPr id="175" name="Прямая соединительная линия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CxnSpPr/>
      </xdr:nvCxnSpPr>
      <xdr:spPr>
        <a:xfrm>
          <a:off x="13840148" y="14926420"/>
          <a:ext cx="60316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581941</xdr:colOff>
      <xdr:row>60</xdr:row>
      <xdr:rowOff>115956</xdr:rowOff>
    </xdr:from>
    <xdr:to>
      <xdr:col>12</xdr:col>
      <xdr:colOff>314739</xdr:colOff>
      <xdr:row>60</xdr:row>
      <xdr:rowOff>125074</xdr:rowOff>
    </xdr:to>
    <xdr:cxnSp macro="">
      <xdr:nvCxnSpPr>
        <xdr:cNvPr id="178" name="Прямая соединительная линия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CxnSpPr/>
      </xdr:nvCxnSpPr>
      <xdr:spPr>
        <a:xfrm flipV="1">
          <a:off x="13246050" y="15662413"/>
          <a:ext cx="908928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3520</xdr:colOff>
      <xdr:row>61</xdr:row>
      <xdr:rowOff>121078</xdr:rowOff>
    </xdr:from>
    <xdr:to>
      <xdr:col>14</xdr:col>
      <xdr:colOff>3695</xdr:colOff>
      <xdr:row>61</xdr:row>
      <xdr:rowOff>121078</xdr:rowOff>
    </xdr:to>
    <xdr:cxnSp macro="">
      <xdr:nvCxnSpPr>
        <xdr:cNvPr id="179" name="Прямая соединительная линия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CxnSpPr/>
      </xdr:nvCxnSpPr>
      <xdr:spPr>
        <a:xfrm>
          <a:off x="13843759" y="15916013"/>
          <a:ext cx="117630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2241</xdr:colOff>
      <xdr:row>62</xdr:row>
      <xdr:rowOff>123070</xdr:rowOff>
    </xdr:from>
    <xdr:to>
      <xdr:col>14</xdr:col>
      <xdr:colOff>8282</xdr:colOff>
      <xdr:row>62</xdr:row>
      <xdr:rowOff>124238</xdr:rowOff>
    </xdr:to>
    <xdr:cxnSp macro="">
      <xdr:nvCxnSpPr>
        <xdr:cNvPr id="180" name="Прямая соединительная линия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CxnSpPr/>
      </xdr:nvCxnSpPr>
      <xdr:spPr>
        <a:xfrm>
          <a:off x="14430545" y="16166483"/>
          <a:ext cx="594107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584949</xdr:colOff>
      <xdr:row>65</xdr:row>
      <xdr:rowOff>134558</xdr:rowOff>
    </xdr:from>
    <xdr:to>
      <xdr:col>13</xdr:col>
      <xdr:colOff>2242</xdr:colOff>
      <xdr:row>65</xdr:row>
      <xdr:rowOff>134558</xdr:rowOff>
    </xdr:to>
    <xdr:cxnSp macro="">
      <xdr:nvCxnSpPr>
        <xdr:cNvPr id="182" name="Прямая соединительная линия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CxnSpPr/>
      </xdr:nvCxnSpPr>
      <xdr:spPr>
        <a:xfrm>
          <a:off x="19242743" y="17223529"/>
          <a:ext cx="60511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525141</xdr:colOff>
      <xdr:row>69</xdr:row>
      <xdr:rowOff>121794</xdr:rowOff>
    </xdr:from>
    <xdr:to>
      <xdr:col>25</xdr:col>
      <xdr:colOff>270966</xdr:colOff>
      <xdr:row>69</xdr:row>
      <xdr:rowOff>121794</xdr:rowOff>
    </xdr:to>
    <xdr:cxnSp macro="">
      <xdr:nvCxnSpPr>
        <xdr:cNvPr id="185" name="Прямая соединительная линия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CxnSpPr/>
      </xdr:nvCxnSpPr>
      <xdr:spPr>
        <a:xfrm>
          <a:off x="21451566" y="18104994"/>
          <a:ext cx="3363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307291</xdr:colOff>
      <xdr:row>70</xdr:row>
      <xdr:rowOff>125594</xdr:rowOff>
    </xdr:from>
    <xdr:to>
      <xdr:col>25</xdr:col>
      <xdr:colOff>263792</xdr:colOff>
      <xdr:row>70</xdr:row>
      <xdr:rowOff>125594</xdr:rowOff>
    </xdr:to>
    <xdr:cxnSp macro="">
      <xdr:nvCxnSpPr>
        <xdr:cNvPr id="186" name="Прямая соединительная линия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CxnSpPr/>
      </xdr:nvCxnSpPr>
      <xdr:spPr>
        <a:xfrm>
          <a:off x="21236015" y="18472715"/>
          <a:ext cx="54770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256372</xdr:colOff>
      <xdr:row>67</xdr:row>
      <xdr:rowOff>123597</xdr:rowOff>
    </xdr:from>
    <xdr:to>
      <xdr:col>25</xdr:col>
      <xdr:colOff>261730</xdr:colOff>
      <xdr:row>67</xdr:row>
      <xdr:rowOff>123597</xdr:rowOff>
    </xdr:to>
    <xdr:cxnSp macro="">
      <xdr:nvCxnSpPr>
        <xdr:cNvPr id="187" name="Прямая соединительная линия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CxnSpPr/>
      </xdr:nvCxnSpPr>
      <xdr:spPr>
        <a:xfrm>
          <a:off x="21182797" y="17611497"/>
          <a:ext cx="59590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73237</xdr:colOff>
      <xdr:row>81</xdr:row>
      <xdr:rowOff>110801</xdr:rowOff>
    </xdr:from>
    <xdr:to>
      <xdr:col>27</xdr:col>
      <xdr:colOff>158440</xdr:colOff>
      <xdr:row>81</xdr:row>
      <xdr:rowOff>111717</xdr:rowOff>
    </xdr:to>
    <xdr:cxnSp macro="">
      <xdr:nvCxnSpPr>
        <xdr:cNvPr id="195" name="Прямая соединительная линия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CxnSpPr/>
      </xdr:nvCxnSpPr>
      <xdr:spPr>
        <a:xfrm>
          <a:off x="22734454" y="21363975"/>
          <a:ext cx="85203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457014</xdr:colOff>
      <xdr:row>79</xdr:row>
      <xdr:rowOff>238052</xdr:rowOff>
    </xdr:from>
    <xdr:to>
      <xdr:col>27</xdr:col>
      <xdr:colOff>91959</xdr:colOff>
      <xdr:row>79</xdr:row>
      <xdr:rowOff>240195</xdr:rowOff>
    </xdr:to>
    <xdr:cxnSp macro="">
      <xdr:nvCxnSpPr>
        <xdr:cNvPr id="199" name="Прямая соединительная линия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CxnSpPr/>
      </xdr:nvCxnSpPr>
      <xdr:spPr>
        <a:xfrm>
          <a:off x="21942101" y="20762356"/>
          <a:ext cx="811075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414195</xdr:colOff>
      <xdr:row>43</xdr:row>
      <xdr:rowOff>120463</xdr:rowOff>
    </xdr:from>
    <xdr:to>
      <xdr:col>23</xdr:col>
      <xdr:colOff>10201</xdr:colOff>
      <xdr:row>43</xdr:row>
      <xdr:rowOff>122997</xdr:rowOff>
    </xdr:to>
    <xdr:cxnSp macro="">
      <xdr:nvCxnSpPr>
        <xdr:cNvPr id="203" name="Прямая соединительная линия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CxnSpPr/>
      </xdr:nvCxnSpPr>
      <xdr:spPr>
        <a:xfrm>
          <a:off x="20159520" y="11502838"/>
          <a:ext cx="1865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589308</xdr:colOff>
      <xdr:row>40</xdr:row>
      <xdr:rowOff>114714</xdr:rowOff>
    </xdr:from>
    <xdr:to>
      <xdr:col>12</xdr:col>
      <xdr:colOff>456786</xdr:colOff>
      <xdr:row>40</xdr:row>
      <xdr:rowOff>114714</xdr:rowOff>
    </xdr:to>
    <xdr:cxnSp macro="">
      <xdr:nvCxnSpPr>
        <xdr:cNvPr id="206" name="Прямая соединительная линия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CxnSpPr/>
      </xdr:nvCxnSpPr>
      <xdr:spPr>
        <a:xfrm>
          <a:off x="13838583" y="10754139"/>
          <a:ext cx="45802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39</xdr:row>
      <xdr:rowOff>140804</xdr:rowOff>
    </xdr:from>
    <xdr:to>
      <xdr:col>13</xdr:col>
      <xdr:colOff>284094</xdr:colOff>
      <xdr:row>39</xdr:row>
      <xdr:rowOff>140805</xdr:rowOff>
    </xdr:to>
    <xdr:cxnSp macro="">
      <xdr:nvCxnSpPr>
        <xdr:cNvPr id="207" name="Прямая соединительная линия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CxnSpPr/>
      </xdr:nvCxnSpPr>
      <xdr:spPr>
        <a:xfrm flipV="1">
          <a:off x="13839825" y="10532579"/>
          <a:ext cx="874644" cy="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588064</xdr:colOff>
      <xdr:row>54</xdr:row>
      <xdr:rowOff>123825</xdr:rowOff>
    </xdr:from>
    <xdr:to>
      <xdr:col>14</xdr:col>
      <xdr:colOff>19050</xdr:colOff>
      <xdr:row>54</xdr:row>
      <xdr:rowOff>132317</xdr:rowOff>
    </xdr:to>
    <xdr:cxnSp macro="">
      <xdr:nvCxnSpPr>
        <xdr:cNvPr id="128" name="Прямая соединительная линия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CxnSpPr/>
      </xdr:nvCxnSpPr>
      <xdr:spPr>
        <a:xfrm flipV="1">
          <a:off x="13246789" y="14144625"/>
          <a:ext cx="1793186" cy="849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</xdr:colOff>
      <xdr:row>58</xdr:row>
      <xdr:rowOff>124239</xdr:rowOff>
    </xdr:from>
    <xdr:to>
      <xdr:col>14</xdr:col>
      <xdr:colOff>15116</xdr:colOff>
      <xdr:row>58</xdr:row>
      <xdr:rowOff>124239</xdr:rowOff>
    </xdr:to>
    <xdr:cxnSp macro="">
      <xdr:nvCxnSpPr>
        <xdr:cNvPr id="138" name="Прямая соединительная линия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CxnSpPr/>
      </xdr:nvCxnSpPr>
      <xdr:spPr>
        <a:xfrm>
          <a:off x="14428317" y="15173739"/>
          <a:ext cx="60316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589197</xdr:colOff>
      <xdr:row>23</xdr:row>
      <xdr:rowOff>116784</xdr:rowOff>
    </xdr:from>
    <xdr:to>
      <xdr:col>14</xdr:col>
      <xdr:colOff>7612</xdr:colOff>
      <xdr:row>23</xdr:row>
      <xdr:rowOff>117904</xdr:rowOff>
    </xdr:to>
    <xdr:cxnSp macro="">
      <xdr:nvCxnSpPr>
        <xdr:cNvPr id="78" name="Прямая соединительная линия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CxnSpPr/>
      </xdr:nvCxnSpPr>
      <xdr:spPr>
        <a:xfrm>
          <a:off x="14429022" y="6546159"/>
          <a:ext cx="599515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18636</xdr:colOff>
      <xdr:row>21</xdr:row>
      <xdr:rowOff>119264</xdr:rowOff>
    </xdr:from>
    <xdr:to>
      <xdr:col>12</xdr:col>
      <xdr:colOff>587651</xdr:colOff>
      <xdr:row>21</xdr:row>
      <xdr:rowOff>119264</xdr:rowOff>
    </xdr:to>
    <xdr:cxnSp macro="">
      <xdr:nvCxnSpPr>
        <xdr:cNvPr id="80" name="Прямая соединительная линия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CxnSpPr/>
      </xdr:nvCxnSpPr>
      <xdr:spPr>
        <a:xfrm>
          <a:off x="13858875" y="5817699"/>
          <a:ext cx="56901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3306</xdr:colOff>
      <xdr:row>22</xdr:row>
      <xdr:rowOff>128373</xdr:rowOff>
    </xdr:from>
    <xdr:to>
      <xdr:col>13</xdr:col>
      <xdr:colOff>581042</xdr:colOff>
      <xdr:row>22</xdr:row>
      <xdr:rowOff>129493</xdr:rowOff>
    </xdr:to>
    <xdr:cxnSp macro="">
      <xdr:nvCxnSpPr>
        <xdr:cNvPr id="81" name="Прямая соединительная линия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CxnSpPr/>
      </xdr:nvCxnSpPr>
      <xdr:spPr>
        <a:xfrm>
          <a:off x="13843545" y="6075286"/>
          <a:ext cx="1165801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585250</xdr:colOff>
      <xdr:row>64</xdr:row>
      <xdr:rowOff>119273</xdr:rowOff>
    </xdr:from>
    <xdr:to>
      <xdr:col>12</xdr:col>
      <xdr:colOff>318048</xdr:colOff>
      <xdr:row>64</xdr:row>
      <xdr:rowOff>128391</xdr:rowOff>
    </xdr:to>
    <xdr:cxnSp macro="">
      <xdr:nvCxnSpPr>
        <xdr:cNvPr id="87" name="Прямая соединительная линия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CxnSpPr/>
      </xdr:nvCxnSpPr>
      <xdr:spPr>
        <a:xfrm flipV="1">
          <a:off x="13249359" y="16659643"/>
          <a:ext cx="908928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585337</xdr:colOff>
      <xdr:row>66</xdr:row>
      <xdr:rowOff>134664</xdr:rowOff>
    </xdr:from>
    <xdr:to>
      <xdr:col>14</xdr:col>
      <xdr:colOff>3313</xdr:colOff>
      <xdr:row>66</xdr:row>
      <xdr:rowOff>135832</xdr:rowOff>
    </xdr:to>
    <xdr:cxnSp macro="">
      <xdr:nvCxnSpPr>
        <xdr:cNvPr id="89" name="Прямая соединительная линия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CxnSpPr/>
      </xdr:nvCxnSpPr>
      <xdr:spPr>
        <a:xfrm>
          <a:off x="14425576" y="17171990"/>
          <a:ext cx="594107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654624</xdr:colOff>
      <xdr:row>10</xdr:row>
      <xdr:rowOff>149491</xdr:rowOff>
    </xdr:from>
    <xdr:to>
      <xdr:col>11</xdr:col>
      <xdr:colOff>457861</xdr:colOff>
      <xdr:row>10</xdr:row>
      <xdr:rowOff>149758</xdr:rowOff>
    </xdr:to>
    <xdr:cxnSp macro="">
      <xdr:nvCxnSpPr>
        <xdr:cNvPr id="76" name="Прямая соединительная линия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CxnSpPr/>
      </xdr:nvCxnSpPr>
      <xdr:spPr>
        <a:xfrm>
          <a:off x="11938948" y="3298344"/>
          <a:ext cx="1764266" cy="26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323924</xdr:colOff>
      <xdr:row>18</xdr:row>
      <xdr:rowOff>114300</xdr:rowOff>
    </xdr:from>
    <xdr:to>
      <xdr:col>12</xdr:col>
      <xdr:colOff>390450</xdr:colOff>
      <xdr:row>18</xdr:row>
      <xdr:rowOff>114300</xdr:rowOff>
    </xdr:to>
    <xdr:cxnSp macro="">
      <xdr:nvCxnSpPr>
        <xdr:cNvPr id="79" name="Прямая соединительная линия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CxnSpPr/>
      </xdr:nvCxnSpPr>
      <xdr:spPr>
        <a:xfrm>
          <a:off x="13573199" y="5314950"/>
          <a:ext cx="6570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340703</xdr:colOff>
      <xdr:row>8</xdr:row>
      <xdr:rowOff>104775</xdr:rowOff>
    </xdr:from>
    <xdr:to>
      <xdr:col>9</xdr:col>
      <xdr:colOff>350699</xdr:colOff>
      <xdr:row>8</xdr:row>
      <xdr:rowOff>115421</xdr:rowOff>
    </xdr:to>
    <xdr:cxnSp macro="">
      <xdr:nvCxnSpPr>
        <xdr:cNvPr id="82" name="Прямая соединительная линия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CxnSpPr/>
      </xdr:nvCxnSpPr>
      <xdr:spPr>
        <a:xfrm flipV="1">
          <a:off x="11627828" y="2743200"/>
          <a:ext cx="695796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176336</xdr:colOff>
      <xdr:row>26</xdr:row>
      <xdr:rowOff>114300</xdr:rowOff>
    </xdr:from>
    <xdr:to>
      <xdr:col>13</xdr:col>
      <xdr:colOff>357064</xdr:colOff>
      <xdr:row>26</xdr:row>
      <xdr:rowOff>114300</xdr:rowOff>
    </xdr:to>
    <xdr:cxnSp macro="">
      <xdr:nvCxnSpPr>
        <xdr:cNvPr id="85" name="Прямая соединительная линия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CxnSpPr/>
      </xdr:nvCxnSpPr>
      <xdr:spPr>
        <a:xfrm>
          <a:off x="12835061" y="7296150"/>
          <a:ext cx="195237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416503</xdr:colOff>
      <xdr:row>27</xdr:row>
      <xdr:rowOff>112224</xdr:rowOff>
    </xdr:from>
    <xdr:to>
      <xdr:col>11</xdr:col>
      <xdr:colOff>514462</xdr:colOff>
      <xdr:row>27</xdr:row>
      <xdr:rowOff>112224</xdr:rowOff>
    </xdr:to>
    <xdr:cxnSp macro="">
      <xdr:nvCxnSpPr>
        <xdr:cNvPr id="90" name="Прямая соединительная линия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CxnSpPr/>
      </xdr:nvCxnSpPr>
      <xdr:spPr>
        <a:xfrm>
          <a:off x="13075228" y="7541724"/>
          <a:ext cx="68850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245926</xdr:colOff>
      <xdr:row>31</xdr:row>
      <xdr:rowOff>121972</xdr:rowOff>
    </xdr:from>
    <xdr:to>
      <xdr:col>22</xdr:col>
      <xdr:colOff>468301</xdr:colOff>
      <xdr:row>31</xdr:row>
      <xdr:rowOff>123046</xdr:rowOff>
    </xdr:to>
    <xdr:cxnSp macro="">
      <xdr:nvCxnSpPr>
        <xdr:cNvPr id="91" name="Прямая соединительная линия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CxnSpPr/>
      </xdr:nvCxnSpPr>
      <xdr:spPr>
        <a:xfrm>
          <a:off x="19400701" y="8532547"/>
          <a:ext cx="812925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242627</xdr:colOff>
      <xdr:row>38</xdr:row>
      <xdr:rowOff>121340</xdr:rowOff>
    </xdr:from>
    <xdr:to>
      <xdr:col>12</xdr:col>
      <xdr:colOff>206291</xdr:colOff>
      <xdr:row>38</xdr:row>
      <xdr:rowOff>121340</xdr:rowOff>
    </xdr:to>
    <xdr:cxnSp macro="">
      <xdr:nvCxnSpPr>
        <xdr:cNvPr id="94" name="Прямая соединительная линия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CxnSpPr/>
      </xdr:nvCxnSpPr>
      <xdr:spPr>
        <a:xfrm>
          <a:off x="13491902" y="10265465"/>
          <a:ext cx="55421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2349</xdr:colOff>
      <xdr:row>44</xdr:row>
      <xdr:rowOff>122038</xdr:rowOff>
    </xdr:from>
    <xdr:to>
      <xdr:col>23</xdr:col>
      <xdr:colOff>344874</xdr:colOff>
      <xdr:row>44</xdr:row>
      <xdr:rowOff>122344</xdr:rowOff>
    </xdr:to>
    <xdr:cxnSp macro="">
      <xdr:nvCxnSpPr>
        <xdr:cNvPr id="95" name="Прямая соединительная линия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CxnSpPr/>
      </xdr:nvCxnSpPr>
      <xdr:spPr>
        <a:xfrm>
          <a:off x="20338224" y="11752063"/>
          <a:ext cx="342525" cy="30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294408</xdr:colOff>
      <xdr:row>47</xdr:row>
      <xdr:rowOff>139075</xdr:rowOff>
    </xdr:from>
    <xdr:to>
      <xdr:col>25</xdr:col>
      <xdr:colOff>563654</xdr:colOff>
      <xdr:row>47</xdr:row>
      <xdr:rowOff>139562</xdr:rowOff>
    </xdr:to>
    <xdr:cxnSp macro="">
      <xdr:nvCxnSpPr>
        <xdr:cNvPr id="96" name="Прямая соединительная линия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CxnSpPr/>
      </xdr:nvCxnSpPr>
      <xdr:spPr>
        <a:xfrm>
          <a:off x="21220833" y="12569200"/>
          <a:ext cx="859796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284883</xdr:colOff>
      <xdr:row>48</xdr:row>
      <xdr:rowOff>139075</xdr:rowOff>
    </xdr:from>
    <xdr:to>
      <xdr:col>25</xdr:col>
      <xdr:colOff>554129</xdr:colOff>
      <xdr:row>48</xdr:row>
      <xdr:rowOff>139562</xdr:rowOff>
    </xdr:to>
    <xdr:cxnSp macro="">
      <xdr:nvCxnSpPr>
        <xdr:cNvPr id="97" name="Прямая соединительная линия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CxnSpPr/>
      </xdr:nvCxnSpPr>
      <xdr:spPr>
        <a:xfrm>
          <a:off x="21211308" y="12845425"/>
          <a:ext cx="859796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262929</xdr:colOff>
      <xdr:row>68</xdr:row>
      <xdr:rowOff>95022</xdr:rowOff>
    </xdr:from>
    <xdr:to>
      <xdr:col>24</xdr:col>
      <xdr:colOff>540924</xdr:colOff>
      <xdr:row>68</xdr:row>
      <xdr:rowOff>95022</xdr:rowOff>
    </xdr:to>
    <xdr:cxnSp macro="">
      <xdr:nvCxnSpPr>
        <xdr:cNvPr id="98" name="Прямая соединительная линия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CxnSpPr/>
      </xdr:nvCxnSpPr>
      <xdr:spPr>
        <a:xfrm>
          <a:off x="21189354" y="17830572"/>
          <a:ext cx="27799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316816</xdr:colOff>
      <xdr:row>71</xdr:row>
      <xdr:rowOff>125594</xdr:rowOff>
    </xdr:from>
    <xdr:to>
      <xdr:col>25</xdr:col>
      <xdr:colOff>273317</xdr:colOff>
      <xdr:row>71</xdr:row>
      <xdr:rowOff>125594</xdr:rowOff>
    </xdr:to>
    <xdr:cxnSp macro="">
      <xdr:nvCxnSpPr>
        <xdr:cNvPr id="99" name="Прямая соединительная линия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CxnSpPr/>
      </xdr:nvCxnSpPr>
      <xdr:spPr>
        <a:xfrm>
          <a:off x="21245540" y="18722335"/>
          <a:ext cx="54770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341158</xdr:colOff>
      <xdr:row>73</xdr:row>
      <xdr:rowOff>110610</xdr:rowOff>
    </xdr:from>
    <xdr:to>
      <xdr:col>25</xdr:col>
      <xdr:colOff>503719</xdr:colOff>
      <xdr:row>73</xdr:row>
      <xdr:rowOff>110610</xdr:rowOff>
    </xdr:to>
    <xdr:cxnSp macro="">
      <xdr:nvCxnSpPr>
        <xdr:cNvPr id="100" name="Прямая соединительная линия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CxnSpPr/>
      </xdr:nvCxnSpPr>
      <xdr:spPr>
        <a:xfrm>
          <a:off x="21269882" y="19206593"/>
          <a:ext cx="75376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452049</xdr:colOff>
      <xdr:row>80</xdr:row>
      <xdr:rowOff>117129</xdr:rowOff>
    </xdr:from>
    <xdr:to>
      <xdr:col>27</xdr:col>
      <xdr:colOff>86994</xdr:colOff>
      <xdr:row>80</xdr:row>
      <xdr:rowOff>119272</xdr:rowOff>
    </xdr:to>
    <xdr:cxnSp macro="">
      <xdr:nvCxnSpPr>
        <xdr:cNvPr id="105" name="Прямая соединительная линия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CxnSpPr/>
      </xdr:nvCxnSpPr>
      <xdr:spPr>
        <a:xfrm>
          <a:off x="21937136" y="21121825"/>
          <a:ext cx="811075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483155</xdr:colOff>
      <xdr:row>8</xdr:row>
      <xdr:rowOff>118138</xdr:rowOff>
    </xdr:from>
    <xdr:to>
      <xdr:col>8</xdr:col>
      <xdr:colOff>113867</xdr:colOff>
      <xdr:row>8</xdr:row>
      <xdr:rowOff>118359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B392C0F9-1ADE-4486-87FC-4C815722B833}"/>
            </a:ext>
          </a:extLst>
        </xdr:cNvPr>
        <xdr:cNvCxnSpPr/>
      </xdr:nvCxnSpPr>
      <xdr:spPr>
        <a:xfrm>
          <a:off x="11084480" y="3108988"/>
          <a:ext cx="373662" cy="2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627593</xdr:colOff>
      <xdr:row>10</xdr:row>
      <xdr:rowOff>121584</xdr:rowOff>
    </xdr:from>
    <xdr:to>
      <xdr:col>11</xdr:col>
      <xdr:colOff>377267</xdr:colOff>
      <xdr:row>10</xdr:row>
      <xdr:rowOff>123825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C9C9A42E-FFD2-44B9-BE18-765441BAE7F5}"/>
            </a:ext>
          </a:extLst>
        </xdr:cNvPr>
        <xdr:cNvCxnSpPr/>
      </xdr:nvCxnSpPr>
      <xdr:spPr>
        <a:xfrm>
          <a:off x="11971868" y="3607734"/>
          <a:ext cx="1711824" cy="224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583947</xdr:colOff>
      <xdr:row>18</xdr:row>
      <xdr:rowOff>123825</xdr:rowOff>
    </xdr:from>
    <xdr:to>
      <xdr:col>14</xdr:col>
      <xdr:colOff>178219</xdr:colOff>
      <xdr:row>18</xdr:row>
      <xdr:rowOff>123825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:a16="http://schemas.microsoft.com/office/drawing/2014/main" id="{1278461B-C467-4253-A944-6248E57D46DA}"/>
            </a:ext>
          </a:extLst>
        </xdr:cNvPr>
        <xdr:cNvCxnSpPr/>
      </xdr:nvCxnSpPr>
      <xdr:spPr>
        <a:xfrm>
          <a:off x="13299822" y="5676900"/>
          <a:ext cx="195647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304308</xdr:colOff>
      <xdr:row>27</xdr:row>
      <xdr:rowOff>123825</xdr:rowOff>
    </xdr:from>
    <xdr:to>
      <xdr:col>22</xdr:col>
      <xdr:colOff>335782</xdr:colOff>
      <xdr:row>27</xdr:row>
      <xdr:rowOff>124239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1FA5962F-934E-4F5D-934D-AAD4AFDF5EB3}"/>
            </a:ext>
          </a:extLst>
        </xdr:cNvPr>
        <xdr:cNvCxnSpPr/>
      </xdr:nvCxnSpPr>
      <xdr:spPr>
        <a:xfrm>
          <a:off x="18925683" y="7991475"/>
          <a:ext cx="1212574" cy="4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225335</xdr:colOff>
      <xdr:row>35</xdr:row>
      <xdr:rowOff>114300</xdr:rowOff>
    </xdr:from>
    <xdr:to>
      <xdr:col>14</xdr:col>
      <xdr:colOff>330108</xdr:colOff>
      <xdr:row>35</xdr:row>
      <xdr:rowOff>123825</xdr:rowOff>
    </xdr:to>
    <xdr:cxnSp macro="">
      <xdr:nvCxnSpPr>
        <xdr:cNvPr id="6" name="Прямая соединительная линия 5">
          <a:extLst>
            <a:ext uri="{FF2B5EF4-FFF2-40B4-BE49-F238E27FC236}">
              <a16:creationId xmlns:a16="http://schemas.microsoft.com/office/drawing/2014/main" id="{44576BA3-406D-4873-B087-2EF81C75361A}"/>
            </a:ext>
          </a:extLst>
        </xdr:cNvPr>
        <xdr:cNvCxnSpPr/>
      </xdr:nvCxnSpPr>
      <xdr:spPr>
        <a:xfrm flipV="1">
          <a:off x="12941210" y="9963150"/>
          <a:ext cx="2466973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374941</xdr:colOff>
      <xdr:row>44</xdr:row>
      <xdr:rowOff>114300</xdr:rowOff>
    </xdr:from>
    <xdr:to>
      <xdr:col>21</xdr:col>
      <xdr:colOff>459085</xdr:colOff>
      <xdr:row>44</xdr:row>
      <xdr:rowOff>114300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310D6754-1F4F-4C3E-A879-26EFDD843770}"/>
            </a:ext>
          </a:extLst>
        </xdr:cNvPr>
        <xdr:cNvCxnSpPr/>
      </xdr:nvCxnSpPr>
      <xdr:spPr>
        <a:xfrm>
          <a:off x="18405766" y="12858750"/>
          <a:ext cx="12652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350774</xdr:colOff>
      <xdr:row>61</xdr:row>
      <xdr:rowOff>123264</xdr:rowOff>
    </xdr:from>
    <xdr:to>
      <xdr:col>21</xdr:col>
      <xdr:colOff>422892</xdr:colOff>
      <xdr:row>61</xdr:row>
      <xdr:rowOff>123264</xdr:rowOff>
    </xdr:to>
    <xdr:cxnSp macro="">
      <xdr:nvCxnSpPr>
        <xdr:cNvPr id="8" name="Прямая соединительная линия 7">
          <a:extLst>
            <a:ext uri="{FF2B5EF4-FFF2-40B4-BE49-F238E27FC236}">
              <a16:creationId xmlns:a16="http://schemas.microsoft.com/office/drawing/2014/main" id="{0EDCE5D6-72B3-4EB7-9882-CFF605E3BDE4}"/>
            </a:ext>
          </a:extLst>
        </xdr:cNvPr>
        <xdr:cNvCxnSpPr/>
      </xdr:nvCxnSpPr>
      <xdr:spPr>
        <a:xfrm flipV="1">
          <a:off x="18972149" y="17153964"/>
          <a:ext cx="66266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294226</xdr:colOff>
      <xdr:row>105</xdr:row>
      <xdr:rowOff>119148</xdr:rowOff>
    </xdr:from>
    <xdr:to>
      <xdr:col>21</xdr:col>
      <xdr:colOff>269499</xdr:colOff>
      <xdr:row>105</xdr:row>
      <xdr:rowOff>119148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ED2F855B-F14E-453C-A244-314424FFF900}"/>
            </a:ext>
          </a:extLst>
        </xdr:cNvPr>
        <xdr:cNvCxnSpPr/>
      </xdr:nvCxnSpPr>
      <xdr:spPr>
        <a:xfrm>
          <a:off x="18915601" y="28322673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283763</xdr:colOff>
      <xdr:row>107</xdr:row>
      <xdr:rowOff>134033</xdr:rowOff>
    </xdr:from>
    <xdr:to>
      <xdr:col>22</xdr:col>
      <xdr:colOff>585065</xdr:colOff>
      <xdr:row>107</xdr:row>
      <xdr:rowOff>134033</xdr:rowOff>
    </xdr:to>
    <xdr:cxnSp macro="">
      <xdr:nvCxnSpPr>
        <xdr:cNvPr id="10" name="Прямая соединительная линия 9">
          <a:extLst>
            <a:ext uri="{FF2B5EF4-FFF2-40B4-BE49-F238E27FC236}">
              <a16:creationId xmlns:a16="http://schemas.microsoft.com/office/drawing/2014/main" id="{A84C1FD9-6D84-472D-94F0-53A5E41FD82D}"/>
            </a:ext>
          </a:extLst>
        </xdr:cNvPr>
        <xdr:cNvCxnSpPr/>
      </xdr:nvCxnSpPr>
      <xdr:spPr>
        <a:xfrm>
          <a:off x="19495688" y="28832858"/>
          <a:ext cx="8918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169691</xdr:colOff>
      <xdr:row>116</xdr:row>
      <xdr:rowOff>130014</xdr:rowOff>
    </xdr:from>
    <xdr:to>
      <xdr:col>26</xdr:col>
      <xdr:colOff>148989</xdr:colOff>
      <xdr:row>116</xdr:row>
      <xdr:rowOff>131234</xdr:rowOff>
    </xdr:to>
    <xdr:cxnSp macro="">
      <xdr:nvCxnSpPr>
        <xdr:cNvPr id="11" name="Прямая соединительная линия 10">
          <a:extLst>
            <a:ext uri="{FF2B5EF4-FFF2-40B4-BE49-F238E27FC236}">
              <a16:creationId xmlns:a16="http://schemas.microsoft.com/office/drawing/2014/main" id="{6A534FC0-ADEF-4246-87FB-99A40C81C41D}"/>
            </a:ext>
          </a:extLst>
        </xdr:cNvPr>
        <xdr:cNvCxnSpPr/>
      </xdr:nvCxnSpPr>
      <xdr:spPr>
        <a:xfrm>
          <a:off x="21743816" y="31286289"/>
          <a:ext cx="569848" cy="12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170118</xdr:colOff>
      <xdr:row>115</xdr:row>
      <xdr:rowOff>123265</xdr:rowOff>
    </xdr:from>
    <xdr:to>
      <xdr:col>25</xdr:col>
      <xdr:colOff>100034</xdr:colOff>
      <xdr:row>115</xdr:row>
      <xdr:rowOff>124239</xdr:rowOff>
    </xdr:to>
    <xdr:cxnSp macro="">
      <xdr:nvCxnSpPr>
        <xdr:cNvPr id="12" name="Прямая соединительная линия 11">
          <a:extLst>
            <a:ext uri="{FF2B5EF4-FFF2-40B4-BE49-F238E27FC236}">
              <a16:creationId xmlns:a16="http://schemas.microsoft.com/office/drawing/2014/main" id="{718926A1-0546-47A3-9CA3-1FAFF77065BA}"/>
            </a:ext>
          </a:extLst>
        </xdr:cNvPr>
        <xdr:cNvCxnSpPr/>
      </xdr:nvCxnSpPr>
      <xdr:spPr>
        <a:xfrm>
          <a:off x="21153693" y="31031890"/>
          <a:ext cx="520466" cy="9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590549</xdr:colOff>
      <xdr:row>16</xdr:row>
      <xdr:rowOff>142875</xdr:rowOff>
    </xdr:from>
    <xdr:to>
      <xdr:col>12</xdr:col>
      <xdr:colOff>371475</xdr:colOff>
      <xdr:row>16</xdr:row>
      <xdr:rowOff>142875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8D3067D8-3BEE-4E3D-84A6-014BD2EFD855}"/>
            </a:ext>
          </a:extLst>
        </xdr:cNvPr>
        <xdr:cNvCxnSpPr/>
      </xdr:nvCxnSpPr>
      <xdr:spPr>
        <a:xfrm>
          <a:off x="13896974" y="5200650"/>
          <a:ext cx="3714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181580</xdr:colOff>
      <xdr:row>20</xdr:row>
      <xdr:rowOff>123825</xdr:rowOff>
    </xdr:from>
    <xdr:to>
      <xdr:col>11</xdr:col>
      <xdr:colOff>570448</xdr:colOff>
      <xdr:row>20</xdr:row>
      <xdr:rowOff>124788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E093D82E-B6B1-4E29-9B64-8A39F9FC982E}"/>
            </a:ext>
          </a:extLst>
        </xdr:cNvPr>
        <xdr:cNvCxnSpPr/>
      </xdr:nvCxnSpPr>
      <xdr:spPr>
        <a:xfrm flipV="1">
          <a:off x="13488005" y="6172200"/>
          <a:ext cx="388868" cy="96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522663</xdr:colOff>
      <xdr:row>21</xdr:row>
      <xdr:rowOff>114300</xdr:rowOff>
    </xdr:from>
    <xdr:to>
      <xdr:col>13</xdr:col>
      <xdr:colOff>453226</xdr:colOff>
      <xdr:row>21</xdr:row>
      <xdr:rowOff>124946</xdr:rowOff>
    </xdr:to>
    <xdr:cxnSp macro="">
      <xdr:nvCxnSpPr>
        <xdr:cNvPr id="15" name="Прямая соединительная линия 14">
          <a:extLst>
            <a:ext uri="{FF2B5EF4-FFF2-40B4-BE49-F238E27FC236}">
              <a16:creationId xmlns:a16="http://schemas.microsoft.com/office/drawing/2014/main" id="{125D91D3-8987-4897-8703-911E9738A158}"/>
            </a:ext>
          </a:extLst>
        </xdr:cNvPr>
        <xdr:cNvCxnSpPr/>
      </xdr:nvCxnSpPr>
      <xdr:spPr>
        <a:xfrm flipV="1">
          <a:off x="13829088" y="6410325"/>
          <a:ext cx="1111663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134047</xdr:colOff>
      <xdr:row>22</xdr:row>
      <xdr:rowOff>168649</xdr:rowOff>
    </xdr:from>
    <xdr:to>
      <xdr:col>13</xdr:col>
      <xdr:colOff>388150</xdr:colOff>
      <xdr:row>22</xdr:row>
      <xdr:rowOff>168649</xdr:rowOff>
    </xdr:to>
    <xdr:cxnSp macro="">
      <xdr:nvCxnSpPr>
        <xdr:cNvPr id="16" name="Прямая соединительная линия 15">
          <a:extLst>
            <a:ext uri="{FF2B5EF4-FFF2-40B4-BE49-F238E27FC236}">
              <a16:creationId xmlns:a16="http://schemas.microsoft.com/office/drawing/2014/main" id="{8C790034-5778-4ED4-9B91-26B50F46C4BA}"/>
            </a:ext>
          </a:extLst>
        </xdr:cNvPr>
        <xdr:cNvCxnSpPr/>
      </xdr:nvCxnSpPr>
      <xdr:spPr>
        <a:xfrm>
          <a:off x="14621572" y="6712324"/>
          <a:ext cx="25410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589130</xdr:colOff>
      <xdr:row>45</xdr:row>
      <xdr:rowOff>123264</xdr:rowOff>
    </xdr:from>
    <xdr:to>
      <xdr:col>14</xdr:col>
      <xdr:colOff>382724</xdr:colOff>
      <xdr:row>45</xdr:row>
      <xdr:rowOff>123264</xdr:rowOff>
    </xdr:to>
    <xdr:cxnSp macro="">
      <xdr:nvCxnSpPr>
        <xdr:cNvPr id="17" name="Прямая соединительная линия 16">
          <a:extLst>
            <a:ext uri="{FF2B5EF4-FFF2-40B4-BE49-F238E27FC236}">
              <a16:creationId xmlns:a16="http://schemas.microsoft.com/office/drawing/2014/main" id="{BE0FB9A7-7777-4B22-AB2B-C53B89884EDF}"/>
            </a:ext>
          </a:extLst>
        </xdr:cNvPr>
        <xdr:cNvCxnSpPr/>
      </xdr:nvCxnSpPr>
      <xdr:spPr>
        <a:xfrm flipV="1">
          <a:off x="13895555" y="13115364"/>
          <a:ext cx="15652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400135</xdr:colOff>
      <xdr:row>46</xdr:row>
      <xdr:rowOff>131546</xdr:rowOff>
    </xdr:from>
    <xdr:to>
      <xdr:col>20</xdr:col>
      <xdr:colOff>364518</xdr:colOff>
      <xdr:row>46</xdr:row>
      <xdr:rowOff>132522</xdr:rowOff>
    </xdr:to>
    <xdr:cxnSp macro="">
      <xdr:nvCxnSpPr>
        <xdr:cNvPr id="18" name="Прямая соединительная линия 17">
          <a:extLst>
            <a:ext uri="{FF2B5EF4-FFF2-40B4-BE49-F238E27FC236}">
              <a16:creationId xmlns:a16="http://schemas.microsoft.com/office/drawing/2014/main" id="{C86E674B-166B-4C3D-85A6-07A9A380F399}"/>
            </a:ext>
          </a:extLst>
        </xdr:cNvPr>
        <xdr:cNvCxnSpPr/>
      </xdr:nvCxnSpPr>
      <xdr:spPr>
        <a:xfrm>
          <a:off x="18430960" y="13371296"/>
          <a:ext cx="554933" cy="97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183782</xdr:colOff>
      <xdr:row>64</xdr:row>
      <xdr:rowOff>120105</xdr:rowOff>
    </xdr:from>
    <xdr:to>
      <xdr:col>21</xdr:col>
      <xdr:colOff>423163</xdr:colOff>
      <xdr:row>64</xdr:row>
      <xdr:rowOff>124239</xdr:rowOff>
    </xdr:to>
    <xdr:cxnSp macro="">
      <xdr:nvCxnSpPr>
        <xdr:cNvPr id="19" name="Прямая соединительная линия 18">
          <a:extLst>
            <a:ext uri="{FF2B5EF4-FFF2-40B4-BE49-F238E27FC236}">
              <a16:creationId xmlns:a16="http://schemas.microsoft.com/office/drawing/2014/main" id="{E0582E06-6351-4EBE-8B40-8FD95F8F1ECA}"/>
            </a:ext>
          </a:extLst>
        </xdr:cNvPr>
        <xdr:cNvCxnSpPr/>
      </xdr:nvCxnSpPr>
      <xdr:spPr>
        <a:xfrm flipV="1">
          <a:off x="19395707" y="17893755"/>
          <a:ext cx="239381" cy="41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289645</xdr:colOff>
      <xdr:row>109</xdr:row>
      <xdr:rowOff>129020</xdr:rowOff>
    </xdr:from>
    <xdr:to>
      <xdr:col>23</xdr:col>
      <xdr:colOff>8760</xdr:colOff>
      <xdr:row>109</xdr:row>
      <xdr:rowOff>129020</xdr:rowOff>
    </xdr:to>
    <xdr:cxnSp macro="">
      <xdr:nvCxnSpPr>
        <xdr:cNvPr id="20" name="Прямая соединительная линия 19">
          <a:extLst>
            <a:ext uri="{FF2B5EF4-FFF2-40B4-BE49-F238E27FC236}">
              <a16:creationId xmlns:a16="http://schemas.microsoft.com/office/drawing/2014/main" id="{F74C448B-867F-4245-BF37-4EC3BDA28BB7}"/>
            </a:ext>
          </a:extLst>
        </xdr:cNvPr>
        <xdr:cNvCxnSpPr/>
      </xdr:nvCxnSpPr>
      <xdr:spPr>
        <a:xfrm>
          <a:off x="20092120" y="29323145"/>
          <a:ext cx="30966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589393</xdr:colOff>
      <xdr:row>15</xdr:row>
      <xdr:rowOff>123825</xdr:rowOff>
    </xdr:from>
    <xdr:to>
      <xdr:col>11</xdr:col>
      <xdr:colOff>369258</xdr:colOff>
      <xdr:row>15</xdr:row>
      <xdr:rowOff>123825</xdr:rowOff>
    </xdr:to>
    <xdr:cxnSp macro="">
      <xdr:nvCxnSpPr>
        <xdr:cNvPr id="21" name="Прямая соединительная линия 20">
          <a:extLst>
            <a:ext uri="{FF2B5EF4-FFF2-40B4-BE49-F238E27FC236}">
              <a16:creationId xmlns:a16="http://schemas.microsoft.com/office/drawing/2014/main" id="{44302B46-2FA6-4012-9408-CB6F38C77602}"/>
            </a:ext>
          </a:extLst>
        </xdr:cNvPr>
        <xdr:cNvCxnSpPr/>
      </xdr:nvCxnSpPr>
      <xdr:spPr>
        <a:xfrm>
          <a:off x="13305268" y="4924425"/>
          <a:ext cx="37041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302687</xdr:colOff>
      <xdr:row>108</xdr:row>
      <xdr:rowOff>123262</xdr:rowOff>
    </xdr:from>
    <xdr:to>
      <xdr:col>22</xdr:col>
      <xdr:colOff>296589</xdr:colOff>
      <xdr:row>108</xdr:row>
      <xdr:rowOff>123262</xdr:rowOff>
    </xdr:to>
    <xdr:cxnSp macro="">
      <xdr:nvCxnSpPr>
        <xdr:cNvPr id="22" name="Прямая соединительная линия 21">
          <a:extLst>
            <a:ext uri="{FF2B5EF4-FFF2-40B4-BE49-F238E27FC236}">
              <a16:creationId xmlns:a16="http://schemas.microsoft.com/office/drawing/2014/main" id="{7EA589C0-3F3E-45B6-B687-6CA976472222}"/>
            </a:ext>
          </a:extLst>
        </xdr:cNvPr>
        <xdr:cNvCxnSpPr/>
      </xdr:nvCxnSpPr>
      <xdr:spPr>
        <a:xfrm flipV="1">
          <a:off x="19514612" y="29069737"/>
          <a:ext cx="5844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589497</xdr:colOff>
      <xdr:row>111</xdr:row>
      <xdr:rowOff>121639</xdr:rowOff>
    </xdr:from>
    <xdr:to>
      <xdr:col>23</xdr:col>
      <xdr:colOff>95155</xdr:colOff>
      <xdr:row>111</xdr:row>
      <xdr:rowOff>122555</xdr:rowOff>
    </xdr:to>
    <xdr:cxnSp macro="">
      <xdr:nvCxnSpPr>
        <xdr:cNvPr id="23" name="Прямая соединительная линия 22">
          <a:extLst>
            <a:ext uri="{FF2B5EF4-FFF2-40B4-BE49-F238E27FC236}">
              <a16:creationId xmlns:a16="http://schemas.microsoft.com/office/drawing/2014/main" id="{123A9CA6-C463-45DC-91DF-FEAFA137EA5B}"/>
            </a:ext>
          </a:extLst>
        </xdr:cNvPr>
        <xdr:cNvCxnSpPr/>
      </xdr:nvCxnSpPr>
      <xdr:spPr>
        <a:xfrm>
          <a:off x="20391972" y="29811064"/>
          <a:ext cx="96208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12086</xdr:colOff>
      <xdr:row>12</xdr:row>
      <xdr:rowOff>114300</xdr:rowOff>
    </xdr:from>
    <xdr:to>
      <xdr:col>10</xdr:col>
      <xdr:colOff>404771</xdr:colOff>
      <xdr:row>12</xdr:row>
      <xdr:rowOff>124946</xdr:rowOff>
    </xdr:to>
    <xdr:cxnSp macro="">
      <xdr:nvCxnSpPr>
        <xdr:cNvPr id="24" name="Прямая соединительная линия 23">
          <a:extLst>
            <a:ext uri="{FF2B5EF4-FFF2-40B4-BE49-F238E27FC236}">
              <a16:creationId xmlns:a16="http://schemas.microsoft.com/office/drawing/2014/main" id="{B0F6A5D8-0D97-4AE5-B315-CB80FC2BF4D6}"/>
            </a:ext>
          </a:extLst>
        </xdr:cNvPr>
        <xdr:cNvCxnSpPr/>
      </xdr:nvCxnSpPr>
      <xdr:spPr>
        <a:xfrm flipV="1">
          <a:off x="12727961" y="4095750"/>
          <a:ext cx="392685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262034</xdr:colOff>
      <xdr:row>96</xdr:row>
      <xdr:rowOff>123825</xdr:rowOff>
    </xdr:from>
    <xdr:to>
      <xdr:col>13</xdr:col>
      <xdr:colOff>265455</xdr:colOff>
      <xdr:row>96</xdr:row>
      <xdr:rowOff>123825</xdr:rowOff>
    </xdr:to>
    <xdr:cxnSp macro="">
      <xdr:nvCxnSpPr>
        <xdr:cNvPr id="25" name="Прямая соединительная линия 24">
          <a:extLst>
            <a:ext uri="{FF2B5EF4-FFF2-40B4-BE49-F238E27FC236}">
              <a16:creationId xmlns:a16="http://schemas.microsoft.com/office/drawing/2014/main" id="{641D5E5B-8938-4F1A-935F-8D1ED85242D2}"/>
            </a:ext>
          </a:extLst>
        </xdr:cNvPr>
        <xdr:cNvCxnSpPr/>
      </xdr:nvCxnSpPr>
      <xdr:spPr>
        <a:xfrm>
          <a:off x="14159009" y="26098500"/>
          <a:ext cx="59397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385935</xdr:colOff>
      <xdr:row>62</xdr:row>
      <xdr:rowOff>110938</xdr:rowOff>
    </xdr:from>
    <xdr:to>
      <xdr:col>21</xdr:col>
      <xdr:colOff>8041</xdr:colOff>
      <xdr:row>62</xdr:row>
      <xdr:rowOff>113472</xdr:rowOff>
    </xdr:to>
    <xdr:cxnSp macro="">
      <xdr:nvCxnSpPr>
        <xdr:cNvPr id="26" name="Прямая соединительная линия 25">
          <a:extLst>
            <a:ext uri="{FF2B5EF4-FFF2-40B4-BE49-F238E27FC236}">
              <a16:creationId xmlns:a16="http://schemas.microsoft.com/office/drawing/2014/main" id="{C8457316-A421-49A9-80E4-4CFF5D04EBC8}"/>
            </a:ext>
          </a:extLst>
        </xdr:cNvPr>
        <xdr:cNvCxnSpPr/>
      </xdr:nvCxnSpPr>
      <xdr:spPr>
        <a:xfrm>
          <a:off x="19007310" y="17389288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340914</xdr:colOff>
      <xdr:row>65</xdr:row>
      <xdr:rowOff>123264</xdr:rowOff>
    </xdr:from>
    <xdr:to>
      <xdr:col>14</xdr:col>
      <xdr:colOff>127744</xdr:colOff>
      <xdr:row>65</xdr:row>
      <xdr:rowOff>124239</xdr:rowOff>
    </xdr:to>
    <xdr:cxnSp macro="">
      <xdr:nvCxnSpPr>
        <xdr:cNvPr id="27" name="Прямая соединительная линия 26">
          <a:extLst>
            <a:ext uri="{FF2B5EF4-FFF2-40B4-BE49-F238E27FC236}">
              <a16:creationId xmlns:a16="http://schemas.microsoft.com/office/drawing/2014/main" id="{443B446B-4D6E-4531-8454-1E82BA9D513B}"/>
            </a:ext>
          </a:extLst>
        </xdr:cNvPr>
        <xdr:cNvCxnSpPr/>
      </xdr:nvCxnSpPr>
      <xdr:spPr>
        <a:xfrm>
          <a:off x="14237889" y="18144564"/>
          <a:ext cx="967930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111683</xdr:colOff>
      <xdr:row>70</xdr:row>
      <xdr:rowOff>117199</xdr:rowOff>
    </xdr:from>
    <xdr:to>
      <xdr:col>21</xdr:col>
      <xdr:colOff>306491</xdr:colOff>
      <xdr:row>70</xdr:row>
      <xdr:rowOff>122201</xdr:rowOff>
    </xdr:to>
    <xdr:cxnSp macro="">
      <xdr:nvCxnSpPr>
        <xdr:cNvPr id="28" name="Прямая соединительная линия 27">
          <a:extLst>
            <a:ext uri="{FF2B5EF4-FFF2-40B4-BE49-F238E27FC236}">
              <a16:creationId xmlns:a16="http://schemas.microsoft.com/office/drawing/2014/main" id="{1D76781D-5A8C-47EE-AFDF-8A4C7F3A2550}"/>
            </a:ext>
          </a:extLst>
        </xdr:cNvPr>
        <xdr:cNvCxnSpPr/>
      </xdr:nvCxnSpPr>
      <xdr:spPr>
        <a:xfrm flipV="1">
          <a:off x="19323608" y="19376749"/>
          <a:ext cx="194808" cy="500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367236</xdr:colOff>
      <xdr:row>66</xdr:row>
      <xdr:rowOff>130066</xdr:rowOff>
    </xdr:from>
    <xdr:to>
      <xdr:col>13</xdr:col>
      <xdr:colOff>104452</xdr:colOff>
      <xdr:row>66</xdr:row>
      <xdr:rowOff>131280</xdr:rowOff>
    </xdr:to>
    <xdr:cxnSp macro="">
      <xdr:nvCxnSpPr>
        <xdr:cNvPr id="29" name="Прямая соединительная линия 28">
          <a:extLst>
            <a:ext uri="{FF2B5EF4-FFF2-40B4-BE49-F238E27FC236}">
              <a16:creationId xmlns:a16="http://schemas.microsoft.com/office/drawing/2014/main" id="{F9545450-C797-41CC-BDAB-F5B5889EBA10}"/>
            </a:ext>
          </a:extLst>
        </xdr:cNvPr>
        <xdr:cNvCxnSpPr/>
      </xdr:nvCxnSpPr>
      <xdr:spPr>
        <a:xfrm>
          <a:off x="14264211" y="18399016"/>
          <a:ext cx="327766" cy="12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208420</xdr:colOff>
      <xdr:row>74</xdr:row>
      <xdr:rowOff>122023</xdr:rowOff>
    </xdr:from>
    <xdr:to>
      <xdr:col>13</xdr:col>
      <xdr:colOff>523168</xdr:colOff>
      <xdr:row>74</xdr:row>
      <xdr:rowOff>122360</xdr:rowOff>
    </xdr:to>
    <xdr:cxnSp macro="">
      <xdr:nvCxnSpPr>
        <xdr:cNvPr id="31" name="Прямая соединительная линия 30">
          <a:extLst>
            <a:ext uri="{FF2B5EF4-FFF2-40B4-BE49-F238E27FC236}">
              <a16:creationId xmlns:a16="http://schemas.microsoft.com/office/drawing/2014/main" id="{9CF34529-0EAF-4721-8E9C-3BB7E7F3C158}"/>
            </a:ext>
          </a:extLst>
        </xdr:cNvPr>
        <xdr:cNvCxnSpPr/>
      </xdr:nvCxnSpPr>
      <xdr:spPr>
        <a:xfrm>
          <a:off x="14695945" y="20372173"/>
          <a:ext cx="314748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324978</xdr:colOff>
      <xdr:row>82</xdr:row>
      <xdr:rowOff>117231</xdr:rowOff>
    </xdr:from>
    <xdr:to>
      <xdr:col>21</xdr:col>
      <xdr:colOff>343512</xdr:colOff>
      <xdr:row>82</xdr:row>
      <xdr:rowOff>123265</xdr:rowOff>
    </xdr:to>
    <xdr:cxnSp macro="">
      <xdr:nvCxnSpPr>
        <xdr:cNvPr id="32" name="Прямая соединительная линия 31">
          <a:extLst>
            <a:ext uri="{FF2B5EF4-FFF2-40B4-BE49-F238E27FC236}">
              <a16:creationId xmlns:a16="http://schemas.microsoft.com/office/drawing/2014/main" id="{3DF0C3F8-D9B4-4C53-A6E9-5631AEBD6D0C}"/>
            </a:ext>
          </a:extLst>
        </xdr:cNvPr>
        <xdr:cNvCxnSpPr/>
      </xdr:nvCxnSpPr>
      <xdr:spPr>
        <a:xfrm flipV="1">
          <a:off x="18946353" y="22624806"/>
          <a:ext cx="609084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280168</xdr:colOff>
      <xdr:row>85</xdr:row>
      <xdr:rowOff>122792</xdr:rowOff>
    </xdr:from>
    <xdr:to>
      <xdr:col>14</xdr:col>
      <xdr:colOff>983</xdr:colOff>
      <xdr:row>85</xdr:row>
      <xdr:rowOff>124240</xdr:rowOff>
    </xdr:to>
    <xdr:cxnSp macro="">
      <xdr:nvCxnSpPr>
        <xdr:cNvPr id="33" name="Прямая соединительная линия 32">
          <a:extLst>
            <a:ext uri="{FF2B5EF4-FFF2-40B4-BE49-F238E27FC236}">
              <a16:creationId xmlns:a16="http://schemas.microsoft.com/office/drawing/2014/main" id="{8965A962-B0A2-4EB2-8D26-F32FE650A282}"/>
            </a:ext>
          </a:extLst>
        </xdr:cNvPr>
        <xdr:cNvCxnSpPr/>
      </xdr:nvCxnSpPr>
      <xdr:spPr>
        <a:xfrm>
          <a:off x="14177143" y="23373317"/>
          <a:ext cx="901915" cy="144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586269</xdr:colOff>
      <xdr:row>78</xdr:row>
      <xdr:rowOff>140804</xdr:rowOff>
    </xdr:from>
    <xdr:to>
      <xdr:col>15</xdr:col>
      <xdr:colOff>8948</xdr:colOff>
      <xdr:row>78</xdr:row>
      <xdr:rowOff>142753</xdr:rowOff>
    </xdr:to>
    <xdr:cxnSp macro="">
      <xdr:nvCxnSpPr>
        <xdr:cNvPr id="34" name="Прямая соединительная линия 33">
          <a:extLst>
            <a:ext uri="{FF2B5EF4-FFF2-40B4-BE49-F238E27FC236}">
              <a16:creationId xmlns:a16="http://schemas.microsoft.com/office/drawing/2014/main" id="{49A3F166-1552-4E7F-B53B-E157851F14A0}"/>
            </a:ext>
          </a:extLst>
        </xdr:cNvPr>
        <xdr:cNvCxnSpPr/>
      </xdr:nvCxnSpPr>
      <xdr:spPr>
        <a:xfrm flipV="1">
          <a:off x="14483244" y="21553004"/>
          <a:ext cx="1194329" cy="194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589349</xdr:colOff>
      <xdr:row>79</xdr:row>
      <xdr:rowOff>107146</xdr:rowOff>
    </xdr:from>
    <xdr:to>
      <xdr:col>14</xdr:col>
      <xdr:colOff>589524</xdr:colOff>
      <xdr:row>79</xdr:row>
      <xdr:rowOff>107146</xdr:rowOff>
    </xdr:to>
    <xdr:cxnSp macro="">
      <xdr:nvCxnSpPr>
        <xdr:cNvPr id="35" name="Прямая соединительная линия 34">
          <a:extLst>
            <a:ext uri="{FF2B5EF4-FFF2-40B4-BE49-F238E27FC236}">
              <a16:creationId xmlns:a16="http://schemas.microsoft.com/office/drawing/2014/main" id="{2AB9D574-D909-47DD-9879-CD6767A4A6B9}"/>
            </a:ext>
          </a:extLst>
        </xdr:cNvPr>
        <xdr:cNvCxnSpPr/>
      </xdr:nvCxnSpPr>
      <xdr:spPr>
        <a:xfrm>
          <a:off x="14486324" y="21795571"/>
          <a:ext cx="11812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579701</xdr:colOff>
      <xdr:row>80</xdr:row>
      <xdr:rowOff>124558</xdr:rowOff>
    </xdr:from>
    <xdr:to>
      <xdr:col>15</xdr:col>
      <xdr:colOff>13798</xdr:colOff>
      <xdr:row>80</xdr:row>
      <xdr:rowOff>131885</xdr:rowOff>
    </xdr:to>
    <xdr:cxnSp macro="">
      <xdr:nvCxnSpPr>
        <xdr:cNvPr id="36" name="Прямая соединительная линия 35">
          <a:extLst>
            <a:ext uri="{FF2B5EF4-FFF2-40B4-BE49-F238E27FC236}">
              <a16:creationId xmlns:a16="http://schemas.microsoft.com/office/drawing/2014/main" id="{FD83DFC7-E226-42BB-93D3-ABB1394A9281}"/>
            </a:ext>
          </a:extLst>
        </xdr:cNvPr>
        <xdr:cNvCxnSpPr/>
      </xdr:nvCxnSpPr>
      <xdr:spPr>
        <a:xfrm flipV="1">
          <a:off x="15067226" y="22117783"/>
          <a:ext cx="615197" cy="732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585083</xdr:colOff>
      <xdr:row>81</xdr:row>
      <xdr:rowOff>124804</xdr:rowOff>
    </xdr:from>
    <xdr:to>
      <xdr:col>15</xdr:col>
      <xdr:colOff>10569</xdr:colOff>
      <xdr:row>81</xdr:row>
      <xdr:rowOff>129743</xdr:rowOff>
    </xdr:to>
    <xdr:cxnSp macro="">
      <xdr:nvCxnSpPr>
        <xdr:cNvPr id="37" name="Прямая соединительная линия 36">
          <a:extLst>
            <a:ext uri="{FF2B5EF4-FFF2-40B4-BE49-F238E27FC236}">
              <a16:creationId xmlns:a16="http://schemas.microsoft.com/office/drawing/2014/main" id="{FCF3D45D-FB02-4A4B-A74B-EAA9AE0D8A59}"/>
            </a:ext>
          </a:extLst>
        </xdr:cNvPr>
        <xdr:cNvCxnSpPr/>
      </xdr:nvCxnSpPr>
      <xdr:spPr>
        <a:xfrm flipV="1">
          <a:off x="15072608" y="22384729"/>
          <a:ext cx="606586" cy="493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587977</xdr:colOff>
      <xdr:row>86</xdr:row>
      <xdr:rowOff>125398</xdr:rowOff>
    </xdr:from>
    <xdr:to>
      <xdr:col>15</xdr:col>
      <xdr:colOff>15017</xdr:colOff>
      <xdr:row>86</xdr:row>
      <xdr:rowOff>125398</xdr:rowOff>
    </xdr:to>
    <xdr:cxnSp macro="">
      <xdr:nvCxnSpPr>
        <xdr:cNvPr id="38" name="Прямая соединительная линия 37">
          <a:extLst>
            <a:ext uri="{FF2B5EF4-FFF2-40B4-BE49-F238E27FC236}">
              <a16:creationId xmlns:a16="http://schemas.microsoft.com/office/drawing/2014/main" id="{61A266A2-3E45-4947-8089-0988341D5D0B}"/>
            </a:ext>
          </a:extLst>
        </xdr:cNvPr>
        <xdr:cNvCxnSpPr/>
      </xdr:nvCxnSpPr>
      <xdr:spPr>
        <a:xfrm>
          <a:off x="15075502" y="23623573"/>
          <a:ext cx="60814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268177</xdr:colOff>
      <xdr:row>89</xdr:row>
      <xdr:rowOff>127162</xdr:rowOff>
    </xdr:from>
    <xdr:to>
      <xdr:col>14</xdr:col>
      <xdr:colOff>974</xdr:colOff>
      <xdr:row>89</xdr:row>
      <xdr:rowOff>136280</xdr:rowOff>
    </xdr:to>
    <xdr:cxnSp macro="">
      <xdr:nvCxnSpPr>
        <xdr:cNvPr id="39" name="Прямая соединительная линия 38">
          <a:extLst>
            <a:ext uri="{FF2B5EF4-FFF2-40B4-BE49-F238E27FC236}">
              <a16:creationId xmlns:a16="http://schemas.microsoft.com/office/drawing/2014/main" id="{3671EE21-F6F4-4312-9D93-0194BB5469BD}"/>
            </a:ext>
          </a:extLst>
        </xdr:cNvPr>
        <xdr:cNvCxnSpPr/>
      </xdr:nvCxnSpPr>
      <xdr:spPr>
        <a:xfrm flipV="1">
          <a:off x="14165152" y="24368287"/>
          <a:ext cx="913897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584057</xdr:colOff>
      <xdr:row>90</xdr:row>
      <xdr:rowOff>121078</xdr:rowOff>
    </xdr:from>
    <xdr:to>
      <xdr:col>15</xdr:col>
      <xdr:colOff>5866</xdr:colOff>
      <xdr:row>90</xdr:row>
      <xdr:rowOff>121078</xdr:rowOff>
    </xdr:to>
    <xdr:cxnSp macro="">
      <xdr:nvCxnSpPr>
        <xdr:cNvPr id="40" name="Прямая соединительная линия 39">
          <a:extLst>
            <a:ext uri="{FF2B5EF4-FFF2-40B4-BE49-F238E27FC236}">
              <a16:creationId xmlns:a16="http://schemas.microsoft.com/office/drawing/2014/main" id="{A0D9D8D8-7D74-4E3E-9C35-B4525CCF5B1D}"/>
            </a:ext>
          </a:extLst>
        </xdr:cNvPr>
        <xdr:cNvCxnSpPr/>
      </xdr:nvCxnSpPr>
      <xdr:spPr>
        <a:xfrm>
          <a:off x="15071582" y="24609853"/>
          <a:ext cx="60290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282771</xdr:colOff>
      <xdr:row>91</xdr:row>
      <xdr:rowOff>123070</xdr:rowOff>
    </xdr:from>
    <xdr:to>
      <xdr:col>21</xdr:col>
      <xdr:colOff>92</xdr:colOff>
      <xdr:row>91</xdr:row>
      <xdr:rowOff>124238</xdr:rowOff>
    </xdr:to>
    <xdr:cxnSp macro="">
      <xdr:nvCxnSpPr>
        <xdr:cNvPr id="41" name="Прямая соединительная линия 40">
          <a:extLst>
            <a:ext uri="{FF2B5EF4-FFF2-40B4-BE49-F238E27FC236}">
              <a16:creationId xmlns:a16="http://schemas.microsoft.com/office/drawing/2014/main" id="{9609AD17-057A-4458-9A69-BE3CFD82DFBC}"/>
            </a:ext>
          </a:extLst>
        </xdr:cNvPr>
        <xdr:cNvCxnSpPr/>
      </xdr:nvCxnSpPr>
      <xdr:spPr>
        <a:xfrm>
          <a:off x="18904146" y="24859495"/>
          <a:ext cx="307871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7338</xdr:colOff>
      <xdr:row>94</xdr:row>
      <xdr:rowOff>134558</xdr:rowOff>
    </xdr:from>
    <xdr:to>
      <xdr:col>14</xdr:col>
      <xdr:colOff>557444</xdr:colOff>
      <xdr:row>94</xdr:row>
      <xdr:rowOff>134558</xdr:rowOff>
    </xdr:to>
    <xdr:cxnSp macro="">
      <xdr:nvCxnSpPr>
        <xdr:cNvPr id="42" name="Прямая соединительная линия 41">
          <a:extLst>
            <a:ext uri="{FF2B5EF4-FFF2-40B4-BE49-F238E27FC236}">
              <a16:creationId xmlns:a16="http://schemas.microsoft.com/office/drawing/2014/main" id="{93CDAB6E-2332-4834-80AC-05507E020D88}"/>
            </a:ext>
          </a:extLst>
        </xdr:cNvPr>
        <xdr:cNvCxnSpPr/>
      </xdr:nvCxnSpPr>
      <xdr:spPr>
        <a:xfrm>
          <a:off x="15085413" y="25613933"/>
          <a:ext cx="55010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98125</xdr:colOff>
      <xdr:row>99</xdr:row>
      <xdr:rowOff>121794</xdr:rowOff>
    </xdr:from>
    <xdr:to>
      <xdr:col>22</xdr:col>
      <xdr:colOff>240781</xdr:colOff>
      <xdr:row>99</xdr:row>
      <xdr:rowOff>121794</xdr:rowOff>
    </xdr:to>
    <xdr:cxnSp macro="">
      <xdr:nvCxnSpPr>
        <xdr:cNvPr id="43" name="Прямая соединительная линия 42">
          <a:extLst>
            <a:ext uri="{FF2B5EF4-FFF2-40B4-BE49-F238E27FC236}">
              <a16:creationId xmlns:a16="http://schemas.microsoft.com/office/drawing/2014/main" id="{8C16EF09-A6F3-4D94-80D3-64439472D1A6}"/>
            </a:ext>
          </a:extLst>
        </xdr:cNvPr>
        <xdr:cNvCxnSpPr/>
      </xdr:nvCxnSpPr>
      <xdr:spPr>
        <a:xfrm>
          <a:off x="19900600" y="26839419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570595</xdr:colOff>
      <xdr:row>101</xdr:row>
      <xdr:rowOff>116069</xdr:rowOff>
    </xdr:from>
    <xdr:to>
      <xdr:col>22</xdr:col>
      <xdr:colOff>268303</xdr:colOff>
      <xdr:row>101</xdr:row>
      <xdr:rowOff>116069</xdr:rowOff>
    </xdr:to>
    <xdr:cxnSp macro="">
      <xdr:nvCxnSpPr>
        <xdr:cNvPr id="44" name="Прямая соединительная линия 43">
          <a:extLst>
            <a:ext uri="{FF2B5EF4-FFF2-40B4-BE49-F238E27FC236}">
              <a16:creationId xmlns:a16="http://schemas.microsoft.com/office/drawing/2014/main" id="{F6C485F1-243F-4F5A-8215-54FE7F4ABED2}"/>
            </a:ext>
          </a:extLst>
        </xdr:cNvPr>
        <xdr:cNvCxnSpPr/>
      </xdr:nvCxnSpPr>
      <xdr:spPr>
        <a:xfrm>
          <a:off x="19191970" y="27328994"/>
          <a:ext cx="87880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550844</xdr:colOff>
      <xdr:row>97</xdr:row>
      <xdr:rowOff>123597</xdr:rowOff>
    </xdr:from>
    <xdr:to>
      <xdr:col>22</xdr:col>
      <xdr:colOff>367308</xdr:colOff>
      <xdr:row>97</xdr:row>
      <xdr:rowOff>123597</xdr:rowOff>
    </xdr:to>
    <xdr:cxnSp macro="">
      <xdr:nvCxnSpPr>
        <xdr:cNvPr id="45" name="Прямая соединительная линия 44">
          <a:extLst>
            <a:ext uri="{FF2B5EF4-FFF2-40B4-BE49-F238E27FC236}">
              <a16:creationId xmlns:a16="http://schemas.microsoft.com/office/drawing/2014/main" id="{84E9E23A-B9C7-4809-97FF-605D65FA5073}"/>
            </a:ext>
          </a:extLst>
        </xdr:cNvPr>
        <xdr:cNvCxnSpPr/>
      </xdr:nvCxnSpPr>
      <xdr:spPr>
        <a:xfrm>
          <a:off x="19762769" y="26345922"/>
          <a:ext cx="40701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88364</xdr:colOff>
      <xdr:row>114</xdr:row>
      <xdr:rowOff>120326</xdr:rowOff>
    </xdr:from>
    <xdr:to>
      <xdr:col>24</xdr:col>
      <xdr:colOff>173567</xdr:colOff>
      <xdr:row>114</xdr:row>
      <xdr:rowOff>121242</xdr:rowOff>
    </xdr:to>
    <xdr:cxnSp macro="">
      <xdr:nvCxnSpPr>
        <xdr:cNvPr id="46" name="Прямая соединительная линия 45">
          <a:extLst>
            <a:ext uri="{FF2B5EF4-FFF2-40B4-BE49-F238E27FC236}">
              <a16:creationId xmlns:a16="http://schemas.microsoft.com/office/drawing/2014/main" id="{B58DB190-7A0E-4BC5-83C3-A8A8AE9E6080}"/>
            </a:ext>
          </a:extLst>
        </xdr:cNvPr>
        <xdr:cNvCxnSpPr/>
      </xdr:nvCxnSpPr>
      <xdr:spPr>
        <a:xfrm>
          <a:off x="21071939" y="30552701"/>
          <a:ext cx="85203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588085</xdr:colOff>
      <xdr:row>112</xdr:row>
      <xdr:rowOff>228527</xdr:rowOff>
    </xdr:from>
    <xdr:to>
      <xdr:col>24</xdr:col>
      <xdr:colOff>84153</xdr:colOff>
      <xdr:row>112</xdr:row>
      <xdr:rowOff>230670</xdr:rowOff>
    </xdr:to>
    <xdr:cxnSp macro="">
      <xdr:nvCxnSpPr>
        <xdr:cNvPr id="47" name="Прямая соединительная линия 46">
          <a:extLst>
            <a:ext uri="{FF2B5EF4-FFF2-40B4-BE49-F238E27FC236}">
              <a16:creationId xmlns:a16="http://schemas.microsoft.com/office/drawing/2014/main" id="{9B26C7A4-3FB7-4438-BA94-C60774926C4B}"/>
            </a:ext>
          </a:extLst>
        </xdr:cNvPr>
        <xdr:cNvCxnSpPr/>
      </xdr:nvCxnSpPr>
      <xdr:spPr>
        <a:xfrm>
          <a:off x="20390560" y="30165602"/>
          <a:ext cx="677168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79775</xdr:colOff>
      <xdr:row>72</xdr:row>
      <xdr:rowOff>110938</xdr:rowOff>
    </xdr:from>
    <xdr:to>
      <xdr:col>21</xdr:col>
      <xdr:colOff>249371</xdr:colOff>
      <xdr:row>72</xdr:row>
      <xdr:rowOff>113472</xdr:rowOff>
    </xdr:to>
    <xdr:cxnSp macro="">
      <xdr:nvCxnSpPr>
        <xdr:cNvPr id="48" name="Прямая соединительная линия 47">
          <a:extLst>
            <a:ext uri="{FF2B5EF4-FFF2-40B4-BE49-F238E27FC236}">
              <a16:creationId xmlns:a16="http://schemas.microsoft.com/office/drawing/2014/main" id="{7F26C745-C774-4488-A420-C98120ABBFDE}"/>
            </a:ext>
          </a:extLst>
        </xdr:cNvPr>
        <xdr:cNvCxnSpPr/>
      </xdr:nvCxnSpPr>
      <xdr:spPr>
        <a:xfrm>
          <a:off x="19291700" y="19865788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366674</xdr:colOff>
      <xdr:row>69</xdr:row>
      <xdr:rowOff>114714</xdr:rowOff>
    </xdr:from>
    <xdr:to>
      <xdr:col>21</xdr:col>
      <xdr:colOff>120247</xdr:colOff>
      <xdr:row>69</xdr:row>
      <xdr:rowOff>114714</xdr:rowOff>
    </xdr:to>
    <xdr:cxnSp macro="">
      <xdr:nvCxnSpPr>
        <xdr:cNvPr id="49" name="Прямая соединительная линия 48">
          <a:extLst>
            <a:ext uri="{FF2B5EF4-FFF2-40B4-BE49-F238E27FC236}">
              <a16:creationId xmlns:a16="http://schemas.microsoft.com/office/drawing/2014/main" id="{D968D8EE-DB3A-4490-A817-69E141657F5C}"/>
            </a:ext>
          </a:extLst>
        </xdr:cNvPr>
        <xdr:cNvCxnSpPr/>
      </xdr:nvCxnSpPr>
      <xdr:spPr>
        <a:xfrm>
          <a:off x="18988049" y="19126614"/>
          <a:ext cx="3441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371623</xdr:colOff>
      <xdr:row>68</xdr:row>
      <xdr:rowOff>112229</xdr:rowOff>
    </xdr:from>
    <xdr:to>
      <xdr:col>21</xdr:col>
      <xdr:colOff>229598</xdr:colOff>
      <xdr:row>68</xdr:row>
      <xdr:rowOff>112230</xdr:rowOff>
    </xdr:to>
    <xdr:cxnSp macro="">
      <xdr:nvCxnSpPr>
        <xdr:cNvPr id="50" name="Прямая соединительная линия 49">
          <a:extLst>
            <a:ext uri="{FF2B5EF4-FFF2-40B4-BE49-F238E27FC236}">
              <a16:creationId xmlns:a16="http://schemas.microsoft.com/office/drawing/2014/main" id="{74DA25AE-A312-483C-8595-378284A49FB3}"/>
            </a:ext>
          </a:extLst>
        </xdr:cNvPr>
        <xdr:cNvCxnSpPr/>
      </xdr:nvCxnSpPr>
      <xdr:spPr>
        <a:xfrm flipV="1">
          <a:off x="18992998" y="18876479"/>
          <a:ext cx="448525" cy="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576858</xdr:colOff>
      <xdr:row>83</xdr:row>
      <xdr:rowOff>123825</xdr:rowOff>
    </xdr:from>
    <xdr:to>
      <xdr:col>14</xdr:col>
      <xdr:colOff>7844</xdr:colOff>
      <xdr:row>83</xdr:row>
      <xdr:rowOff>132317</xdr:rowOff>
    </xdr:to>
    <xdr:cxnSp macro="">
      <xdr:nvCxnSpPr>
        <xdr:cNvPr id="51" name="Прямая соединительная линия 50">
          <a:extLst>
            <a:ext uri="{FF2B5EF4-FFF2-40B4-BE49-F238E27FC236}">
              <a16:creationId xmlns:a16="http://schemas.microsoft.com/office/drawing/2014/main" id="{126F6F3E-6935-470D-A2FA-BE339D0E7CB3}"/>
            </a:ext>
          </a:extLst>
        </xdr:cNvPr>
        <xdr:cNvCxnSpPr/>
      </xdr:nvCxnSpPr>
      <xdr:spPr>
        <a:xfrm flipV="1">
          <a:off x="13292733" y="22879050"/>
          <a:ext cx="1793186" cy="849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282750</xdr:colOff>
      <xdr:row>87</xdr:row>
      <xdr:rowOff>124239</xdr:rowOff>
    </xdr:from>
    <xdr:to>
      <xdr:col>21</xdr:col>
      <xdr:colOff>1359</xdr:colOff>
      <xdr:row>87</xdr:row>
      <xdr:rowOff>124239</xdr:rowOff>
    </xdr:to>
    <xdr:cxnSp macro="">
      <xdr:nvCxnSpPr>
        <xdr:cNvPr id="52" name="Прямая соединительная линия 51">
          <a:extLst>
            <a:ext uri="{FF2B5EF4-FFF2-40B4-BE49-F238E27FC236}">
              <a16:creationId xmlns:a16="http://schemas.microsoft.com/office/drawing/2014/main" id="{CC8D15E8-3468-4635-BD7B-9F31F4931D5F}"/>
            </a:ext>
          </a:extLst>
        </xdr:cNvPr>
        <xdr:cNvCxnSpPr/>
      </xdr:nvCxnSpPr>
      <xdr:spPr>
        <a:xfrm>
          <a:off x="18904125" y="23870064"/>
          <a:ext cx="3091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332411</xdr:colOff>
      <xdr:row>28</xdr:row>
      <xdr:rowOff>119264</xdr:rowOff>
    </xdr:from>
    <xdr:to>
      <xdr:col>21</xdr:col>
      <xdr:colOff>307514</xdr:colOff>
      <xdr:row>28</xdr:row>
      <xdr:rowOff>119264</xdr:rowOff>
    </xdr:to>
    <xdr:cxnSp macro="">
      <xdr:nvCxnSpPr>
        <xdr:cNvPr id="53" name="Прямая соединительная линия 52">
          <a:extLst>
            <a:ext uri="{FF2B5EF4-FFF2-40B4-BE49-F238E27FC236}">
              <a16:creationId xmlns:a16="http://schemas.microsoft.com/office/drawing/2014/main" id="{F721DC4B-6E04-447E-A6B8-B9B31E3CD2CB}"/>
            </a:ext>
          </a:extLst>
        </xdr:cNvPr>
        <xdr:cNvCxnSpPr/>
      </xdr:nvCxnSpPr>
      <xdr:spPr>
        <a:xfrm>
          <a:off x="18953786" y="8234564"/>
          <a:ext cx="56565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552402</xdr:colOff>
      <xdr:row>29</xdr:row>
      <xdr:rowOff>128373</xdr:rowOff>
    </xdr:from>
    <xdr:to>
      <xdr:col>22</xdr:col>
      <xdr:colOff>536226</xdr:colOff>
      <xdr:row>29</xdr:row>
      <xdr:rowOff>129493</xdr:rowOff>
    </xdr:to>
    <xdr:cxnSp macro="">
      <xdr:nvCxnSpPr>
        <xdr:cNvPr id="54" name="Прямая соединительная линия 53">
          <a:extLst>
            <a:ext uri="{FF2B5EF4-FFF2-40B4-BE49-F238E27FC236}">
              <a16:creationId xmlns:a16="http://schemas.microsoft.com/office/drawing/2014/main" id="{982FE586-C1AE-41D1-BBA1-E3C5924828FE}"/>
            </a:ext>
          </a:extLst>
        </xdr:cNvPr>
        <xdr:cNvCxnSpPr/>
      </xdr:nvCxnSpPr>
      <xdr:spPr>
        <a:xfrm>
          <a:off x="19173777" y="8491323"/>
          <a:ext cx="1164924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271488</xdr:colOff>
      <xdr:row>93</xdr:row>
      <xdr:rowOff>119273</xdr:rowOff>
    </xdr:from>
    <xdr:to>
      <xdr:col>14</xdr:col>
      <xdr:colOff>4285</xdr:colOff>
      <xdr:row>93</xdr:row>
      <xdr:rowOff>128391</xdr:rowOff>
    </xdr:to>
    <xdr:cxnSp macro="">
      <xdr:nvCxnSpPr>
        <xdr:cNvPr id="55" name="Прямая соединительная линия 54">
          <a:extLst>
            <a:ext uri="{FF2B5EF4-FFF2-40B4-BE49-F238E27FC236}">
              <a16:creationId xmlns:a16="http://schemas.microsoft.com/office/drawing/2014/main" id="{C90116FD-0D39-4422-B03D-3F177F198658}"/>
            </a:ext>
          </a:extLst>
        </xdr:cNvPr>
        <xdr:cNvCxnSpPr/>
      </xdr:nvCxnSpPr>
      <xdr:spPr>
        <a:xfrm flipV="1">
          <a:off x="14168463" y="25350998"/>
          <a:ext cx="913897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389869</xdr:colOff>
      <xdr:row>95</xdr:row>
      <xdr:rowOff>134664</xdr:rowOff>
    </xdr:from>
    <xdr:to>
      <xdr:col>21</xdr:col>
      <xdr:colOff>8286</xdr:colOff>
      <xdr:row>95</xdr:row>
      <xdr:rowOff>135832</xdr:rowOff>
    </xdr:to>
    <xdr:cxnSp macro="">
      <xdr:nvCxnSpPr>
        <xdr:cNvPr id="56" name="Прямая соединительная линия 55">
          <a:extLst>
            <a:ext uri="{FF2B5EF4-FFF2-40B4-BE49-F238E27FC236}">
              <a16:creationId xmlns:a16="http://schemas.microsoft.com/office/drawing/2014/main" id="{0ADD21F7-955D-44B2-8E39-9EB5CEF81868}"/>
            </a:ext>
          </a:extLst>
        </xdr:cNvPr>
        <xdr:cNvCxnSpPr/>
      </xdr:nvCxnSpPr>
      <xdr:spPr>
        <a:xfrm>
          <a:off x="19011244" y="25861689"/>
          <a:ext cx="208967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667585</xdr:colOff>
      <xdr:row>14</xdr:row>
      <xdr:rowOff>149491</xdr:rowOff>
    </xdr:from>
    <xdr:to>
      <xdr:col>10</xdr:col>
      <xdr:colOff>292500</xdr:colOff>
      <xdr:row>14</xdr:row>
      <xdr:rowOff>149758</xdr:rowOff>
    </xdr:to>
    <xdr:cxnSp macro="">
      <xdr:nvCxnSpPr>
        <xdr:cNvPr id="57" name="Прямая соединительная линия 56">
          <a:extLst>
            <a:ext uri="{FF2B5EF4-FFF2-40B4-BE49-F238E27FC236}">
              <a16:creationId xmlns:a16="http://schemas.microsoft.com/office/drawing/2014/main" id="{CBDDE16F-F416-4BD6-B4DD-F0CC396DAB8D}"/>
            </a:ext>
          </a:extLst>
        </xdr:cNvPr>
        <xdr:cNvCxnSpPr/>
      </xdr:nvCxnSpPr>
      <xdr:spPr>
        <a:xfrm>
          <a:off x="12011860" y="4626241"/>
          <a:ext cx="996515" cy="26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370324</xdr:colOff>
      <xdr:row>23</xdr:row>
      <xdr:rowOff>125506</xdr:rowOff>
    </xdr:from>
    <xdr:to>
      <xdr:col>14</xdr:col>
      <xdr:colOff>323751</xdr:colOff>
      <xdr:row>23</xdr:row>
      <xdr:rowOff>125506</xdr:rowOff>
    </xdr:to>
    <xdr:cxnSp macro="">
      <xdr:nvCxnSpPr>
        <xdr:cNvPr id="58" name="Прямая соединительная линия 57">
          <a:extLst>
            <a:ext uri="{FF2B5EF4-FFF2-40B4-BE49-F238E27FC236}">
              <a16:creationId xmlns:a16="http://schemas.microsoft.com/office/drawing/2014/main" id="{16817ED8-A90D-4F80-8CDA-937C3B687758}"/>
            </a:ext>
          </a:extLst>
        </xdr:cNvPr>
        <xdr:cNvCxnSpPr/>
      </xdr:nvCxnSpPr>
      <xdr:spPr>
        <a:xfrm>
          <a:off x="14857849" y="7002556"/>
          <a:ext cx="54397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664553</xdr:colOff>
      <xdr:row>11</xdr:row>
      <xdr:rowOff>133350</xdr:rowOff>
    </xdr:from>
    <xdr:to>
      <xdr:col>10</xdr:col>
      <xdr:colOff>0</xdr:colOff>
      <xdr:row>11</xdr:row>
      <xdr:rowOff>134471</xdr:rowOff>
    </xdr:to>
    <xdr:cxnSp macro="">
      <xdr:nvCxnSpPr>
        <xdr:cNvPr id="59" name="Прямая соединительная линия 58">
          <a:extLst>
            <a:ext uri="{FF2B5EF4-FFF2-40B4-BE49-F238E27FC236}">
              <a16:creationId xmlns:a16="http://schemas.microsoft.com/office/drawing/2014/main" id="{45C743FF-38EE-4FE2-B4AC-99E5CCE06150}"/>
            </a:ext>
          </a:extLst>
        </xdr:cNvPr>
        <xdr:cNvCxnSpPr/>
      </xdr:nvCxnSpPr>
      <xdr:spPr>
        <a:xfrm flipV="1">
          <a:off x="12008828" y="3867150"/>
          <a:ext cx="707047" cy="11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375174</xdr:colOff>
      <xdr:row>47</xdr:row>
      <xdr:rowOff>121972</xdr:rowOff>
    </xdr:from>
    <xdr:to>
      <xdr:col>21</xdr:col>
      <xdr:colOff>20805</xdr:colOff>
      <xdr:row>47</xdr:row>
      <xdr:rowOff>123046</xdr:rowOff>
    </xdr:to>
    <xdr:cxnSp macro="">
      <xdr:nvCxnSpPr>
        <xdr:cNvPr id="60" name="Прямая соединительная линия 59">
          <a:extLst>
            <a:ext uri="{FF2B5EF4-FFF2-40B4-BE49-F238E27FC236}">
              <a16:creationId xmlns:a16="http://schemas.microsoft.com/office/drawing/2014/main" id="{E8E51B2F-C165-43CF-B662-95250C478E7F}"/>
            </a:ext>
          </a:extLst>
        </xdr:cNvPr>
        <xdr:cNvCxnSpPr/>
      </xdr:nvCxnSpPr>
      <xdr:spPr>
        <a:xfrm>
          <a:off x="18996549" y="13609372"/>
          <a:ext cx="236181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76259</xdr:colOff>
      <xdr:row>67</xdr:row>
      <xdr:rowOff>121340</xdr:rowOff>
    </xdr:from>
    <xdr:to>
      <xdr:col>14</xdr:col>
      <xdr:colOff>94761</xdr:colOff>
      <xdr:row>67</xdr:row>
      <xdr:rowOff>121340</xdr:rowOff>
    </xdr:to>
    <xdr:cxnSp macro="">
      <xdr:nvCxnSpPr>
        <xdr:cNvPr id="61" name="Прямая соединительная линия 60">
          <a:extLst>
            <a:ext uri="{FF2B5EF4-FFF2-40B4-BE49-F238E27FC236}">
              <a16:creationId xmlns:a16="http://schemas.microsoft.com/office/drawing/2014/main" id="{9B2D3219-9205-4FB2-A60E-35F574606EDA}"/>
            </a:ext>
          </a:extLst>
        </xdr:cNvPr>
        <xdr:cNvCxnSpPr/>
      </xdr:nvCxnSpPr>
      <xdr:spPr>
        <a:xfrm>
          <a:off x="14563784" y="18637940"/>
          <a:ext cx="6090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209039</xdr:colOff>
      <xdr:row>73</xdr:row>
      <xdr:rowOff>131563</xdr:rowOff>
    </xdr:from>
    <xdr:to>
      <xdr:col>13</xdr:col>
      <xdr:colOff>446350</xdr:colOff>
      <xdr:row>73</xdr:row>
      <xdr:rowOff>131869</xdr:rowOff>
    </xdr:to>
    <xdr:cxnSp macro="">
      <xdr:nvCxnSpPr>
        <xdr:cNvPr id="62" name="Прямая соединительная линия 61">
          <a:extLst>
            <a:ext uri="{FF2B5EF4-FFF2-40B4-BE49-F238E27FC236}">
              <a16:creationId xmlns:a16="http://schemas.microsoft.com/office/drawing/2014/main" id="{80D4C602-662C-43A0-A5CA-8402D9BAF294}"/>
            </a:ext>
          </a:extLst>
        </xdr:cNvPr>
        <xdr:cNvCxnSpPr/>
      </xdr:nvCxnSpPr>
      <xdr:spPr>
        <a:xfrm>
          <a:off x="14696564" y="20134063"/>
          <a:ext cx="237311" cy="30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53928</xdr:colOff>
      <xdr:row>76</xdr:row>
      <xdr:rowOff>120025</xdr:rowOff>
    </xdr:from>
    <xdr:to>
      <xdr:col>21</xdr:col>
      <xdr:colOff>327885</xdr:colOff>
      <xdr:row>76</xdr:row>
      <xdr:rowOff>120512</xdr:rowOff>
    </xdr:to>
    <xdr:cxnSp macro="">
      <xdr:nvCxnSpPr>
        <xdr:cNvPr id="63" name="Прямая соединительная линия 62">
          <a:extLst>
            <a:ext uri="{FF2B5EF4-FFF2-40B4-BE49-F238E27FC236}">
              <a16:creationId xmlns:a16="http://schemas.microsoft.com/office/drawing/2014/main" id="{4DFAF663-0A18-4E99-9EF0-469EF638BBC3}"/>
            </a:ext>
          </a:extLst>
        </xdr:cNvPr>
        <xdr:cNvCxnSpPr/>
      </xdr:nvCxnSpPr>
      <xdr:spPr>
        <a:xfrm>
          <a:off x="19265853" y="20922625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559198</xdr:colOff>
      <xdr:row>98</xdr:row>
      <xdr:rowOff>114072</xdr:rowOff>
    </xdr:from>
    <xdr:to>
      <xdr:col>22</xdr:col>
      <xdr:colOff>111304</xdr:colOff>
      <xdr:row>98</xdr:row>
      <xdr:rowOff>114072</xdr:rowOff>
    </xdr:to>
    <xdr:cxnSp macro="">
      <xdr:nvCxnSpPr>
        <xdr:cNvPr id="64" name="Прямая соединительная линия 63">
          <a:extLst>
            <a:ext uri="{FF2B5EF4-FFF2-40B4-BE49-F238E27FC236}">
              <a16:creationId xmlns:a16="http://schemas.microsoft.com/office/drawing/2014/main" id="{CEEE084B-79BA-46FB-AF8D-09BC06B72231}"/>
            </a:ext>
          </a:extLst>
        </xdr:cNvPr>
        <xdr:cNvCxnSpPr/>
      </xdr:nvCxnSpPr>
      <xdr:spPr>
        <a:xfrm>
          <a:off x="19771123" y="26584047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2095</xdr:colOff>
      <xdr:row>113</xdr:row>
      <xdr:rowOff>126654</xdr:rowOff>
    </xdr:from>
    <xdr:to>
      <xdr:col>24</xdr:col>
      <xdr:colOff>88713</xdr:colOff>
      <xdr:row>113</xdr:row>
      <xdr:rowOff>128797</xdr:rowOff>
    </xdr:to>
    <xdr:cxnSp macro="">
      <xdr:nvCxnSpPr>
        <xdr:cNvPr id="65" name="Прямая соединительная линия 64">
          <a:extLst>
            <a:ext uri="{FF2B5EF4-FFF2-40B4-BE49-F238E27FC236}">
              <a16:creationId xmlns:a16="http://schemas.microsoft.com/office/drawing/2014/main" id="{071ACB41-0B70-4B44-BEAC-7CDF704A1086}"/>
            </a:ext>
          </a:extLst>
        </xdr:cNvPr>
        <xdr:cNvCxnSpPr/>
      </xdr:nvCxnSpPr>
      <xdr:spPr>
        <a:xfrm>
          <a:off x="20395120" y="30311379"/>
          <a:ext cx="677168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578111</xdr:colOff>
      <xdr:row>63</xdr:row>
      <xdr:rowOff>110938</xdr:rowOff>
    </xdr:from>
    <xdr:to>
      <xdr:col>21</xdr:col>
      <xdr:colOff>196855</xdr:colOff>
      <xdr:row>63</xdr:row>
      <xdr:rowOff>113472</xdr:rowOff>
    </xdr:to>
    <xdr:cxnSp macro="">
      <xdr:nvCxnSpPr>
        <xdr:cNvPr id="66" name="Прямая соединительная линия 65">
          <a:extLst>
            <a:ext uri="{FF2B5EF4-FFF2-40B4-BE49-F238E27FC236}">
              <a16:creationId xmlns:a16="http://schemas.microsoft.com/office/drawing/2014/main" id="{7EEC99D8-9B4D-4F40-87CA-4F271FFD5524}"/>
            </a:ext>
          </a:extLst>
        </xdr:cNvPr>
        <xdr:cNvCxnSpPr/>
      </xdr:nvCxnSpPr>
      <xdr:spPr>
        <a:xfrm>
          <a:off x="19199486" y="17636938"/>
          <a:ext cx="209294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72978</xdr:colOff>
      <xdr:row>77</xdr:row>
      <xdr:rowOff>139075</xdr:rowOff>
    </xdr:from>
    <xdr:to>
      <xdr:col>21</xdr:col>
      <xdr:colOff>346935</xdr:colOff>
      <xdr:row>77</xdr:row>
      <xdr:rowOff>139562</xdr:rowOff>
    </xdr:to>
    <xdr:cxnSp macro="">
      <xdr:nvCxnSpPr>
        <xdr:cNvPr id="67" name="Прямая соединительная линия 66">
          <a:extLst>
            <a:ext uri="{FF2B5EF4-FFF2-40B4-BE49-F238E27FC236}">
              <a16:creationId xmlns:a16="http://schemas.microsoft.com/office/drawing/2014/main" id="{19A6E8F9-CC2A-43E7-9911-149AEDF6C929}"/>
            </a:ext>
          </a:extLst>
        </xdr:cNvPr>
        <xdr:cNvCxnSpPr/>
      </xdr:nvCxnSpPr>
      <xdr:spPr>
        <a:xfrm>
          <a:off x="19284903" y="21246475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202214</xdr:colOff>
      <xdr:row>100</xdr:row>
      <xdr:rowOff>123597</xdr:rowOff>
    </xdr:from>
    <xdr:to>
      <xdr:col>22</xdr:col>
      <xdr:colOff>392089</xdr:colOff>
      <xdr:row>100</xdr:row>
      <xdr:rowOff>123597</xdr:rowOff>
    </xdr:to>
    <xdr:cxnSp macro="">
      <xdr:nvCxnSpPr>
        <xdr:cNvPr id="68" name="Прямая соединительная линия 67">
          <a:extLst>
            <a:ext uri="{FF2B5EF4-FFF2-40B4-BE49-F238E27FC236}">
              <a16:creationId xmlns:a16="http://schemas.microsoft.com/office/drawing/2014/main" id="{60551756-B3DD-420D-BBD9-E50216FC4801}"/>
            </a:ext>
          </a:extLst>
        </xdr:cNvPr>
        <xdr:cNvCxnSpPr/>
      </xdr:nvCxnSpPr>
      <xdr:spPr>
        <a:xfrm>
          <a:off x="20004689" y="27088872"/>
          <a:ext cx="1898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575213</xdr:colOff>
      <xdr:row>102</xdr:row>
      <xdr:rowOff>116069</xdr:rowOff>
    </xdr:from>
    <xdr:to>
      <xdr:col>21</xdr:col>
      <xdr:colOff>586419</xdr:colOff>
      <xdr:row>102</xdr:row>
      <xdr:rowOff>116069</xdr:rowOff>
    </xdr:to>
    <xdr:cxnSp macro="">
      <xdr:nvCxnSpPr>
        <xdr:cNvPr id="69" name="Прямая соединительная линия 68">
          <a:extLst>
            <a:ext uri="{FF2B5EF4-FFF2-40B4-BE49-F238E27FC236}">
              <a16:creationId xmlns:a16="http://schemas.microsoft.com/office/drawing/2014/main" id="{DD1C7265-3B59-4F46-BD76-8A79B259897C}"/>
            </a:ext>
          </a:extLst>
        </xdr:cNvPr>
        <xdr:cNvCxnSpPr/>
      </xdr:nvCxnSpPr>
      <xdr:spPr>
        <a:xfrm>
          <a:off x="19196588" y="27576644"/>
          <a:ext cx="6017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294226</xdr:colOff>
      <xdr:row>106</xdr:row>
      <xdr:rowOff>109623</xdr:rowOff>
    </xdr:from>
    <xdr:to>
      <xdr:col>21</xdr:col>
      <xdr:colOff>269499</xdr:colOff>
      <xdr:row>106</xdr:row>
      <xdr:rowOff>109623</xdr:rowOff>
    </xdr:to>
    <xdr:cxnSp macro="">
      <xdr:nvCxnSpPr>
        <xdr:cNvPr id="70" name="Прямая соединительная линия 69">
          <a:extLst>
            <a:ext uri="{FF2B5EF4-FFF2-40B4-BE49-F238E27FC236}">
              <a16:creationId xmlns:a16="http://schemas.microsoft.com/office/drawing/2014/main" id="{68683659-A0CD-4675-BF45-836764DCBFFB}"/>
            </a:ext>
          </a:extLst>
        </xdr:cNvPr>
        <xdr:cNvCxnSpPr/>
      </xdr:nvCxnSpPr>
      <xdr:spPr>
        <a:xfrm>
          <a:off x="18915601" y="28560798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588739</xdr:colOff>
      <xdr:row>110</xdr:row>
      <xdr:rowOff>123752</xdr:rowOff>
    </xdr:from>
    <xdr:to>
      <xdr:col>26</xdr:col>
      <xdr:colOff>150733</xdr:colOff>
      <xdr:row>110</xdr:row>
      <xdr:rowOff>125895</xdr:rowOff>
    </xdr:to>
    <xdr:cxnSp macro="">
      <xdr:nvCxnSpPr>
        <xdr:cNvPr id="71" name="Прямая соединительная линия 70">
          <a:extLst>
            <a:ext uri="{FF2B5EF4-FFF2-40B4-BE49-F238E27FC236}">
              <a16:creationId xmlns:a16="http://schemas.microsoft.com/office/drawing/2014/main" id="{11528063-5CCD-4EC6-83BC-E34A70321984}"/>
            </a:ext>
          </a:extLst>
        </xdr:cNvPr>
        <xdr:cNvCxnSpPr/>
      </xdr:nvCxnSpPr>
      <xdr:spPr>
        <a:xfrm>
          <a:off x="20391214" y="29565527"/>
          <a:ext cx="1924194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8965</xdr:colOff>
      <xdr:row>19</xdr:row>
      <xdr:rowOff>115956</xdr:rowOff>
    </xdr:from>
    <xdr:to>
      <xdr:col>12</xdr:col>
      <xdr:colOff>120</xdr:colOff>
      <xdr:row>19</xdr:row>
      <xdr:rowOff>118118</xdr:rowOff>
    </xdr:to>
    <xdr:cxnSp macro="">
      <xdr:nvCxnSpPr>
        <xdr:cNvPr id="72" name="Прямая соединительная линия 71">
          <a:extLst>
            <a:ext uri="{FF2B5EF4-FFF2-40B4-BE49-F238E27FC236}">
              <a16:creationId xmlns:a16="http://schemas.microsoft.com/office/drawing/2014/main" id="{39A4DD47-D5A2-4624-8FF4-8673AB29D82F}"/>
            </a:ext>
          </a:extLst>
        </xdr:cNvPr>
        <xdr:cNvCxnSpPr/>
      </xdr:nvCxnSpPr>
      <xdr:spPr>
        <a:xfrm flipV="1">
          <a:off x="13315390" y="5916681"/>
          <a:ext cx="581705" cy="216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320983</xdr:colOff>
      <xdr:row>104</xdr:row>
      <xdr:rowOff>125594</xdr:rowOff>
    </xdr:from>
    <xdr:to>
      <xdr:col>14</xdr:col>
      <xdr:colOff>579547</xdr:colOff>
      <xdr:row>104</xdr:row>
      <xdr:rowOff>125594</xdr:rowOff>
    </xdr:to>
    <xdr:cxnSp macro="">
      <xdr:nvCxnSpPr>
        <xdr:cNvPr id="73" name="Прямая соединительная линия 72">
          <a:extLst>
            <a:ext uri="{FF2B5EF4-FFF2-40B4-BE49-F238E27FC236}">
              <a16:creationId xmlns:a16="http://schemas.microsoft.com/office/drawing/2014/main" id="{BB3D296F-70B4-4386-875C-65E3F60FF6CE}"/>
            </a:ext>
          </a:extLst>
        </xdr:cNvPr>
        <xdr:cNvCxnSpPr/>
      </xdr:nvCxnSpPr>
      <xdr:spPr>
        <a:xfrm>
          <a:off x="15399058" y="28081469"/>
          <a:ext cx="25856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1942</xdr:colOff>
      <xdr:row>44</xdr:row>
      <xdr:rowOff>132789</xdr:rowOff>
    </xdr:from>
    <xdr:to>
      <xdr:col>14</xdr:col>
      <xdr:colOff>386086</xdr:colOff>
      <xdr:row>44</xdr:row>
      <xdr:rowOff>132789</xdr:rowOff>
    </xdr:to>
    <xdr:cxnSp macro="">
      <xdr:nvCxnSpPr>
        <xdr:cNvPr id="74" name="Прямая соединительная линия 73">
          <a:extLst>
            <a:ext uri="{FF2B5EF4-FFF2-40B4-BE49-F238E27FC236}">
              <a16:creationId xmlns:a16="http://schemas.microsoft.com/office/drawing/2014/main" id="{FFF35439-D14C-4219-A069-E0DCD21FB987}"/>
            </a:ext>
          </a:extLst>
        </xdr:cNvPr>
        <xdr:cNvCxnSpPr/>
      </xdr:nvCxnSpPr>
      <xdr:spPr>
        <a:xfrm flipV="1">
          <a:off x="13898917" y="12877239"/>
          <a:ext cx="15652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78653</xdr:colOff>
      <xdr:row>71</xdr:row>
      <xdr:rowOff>117658</xdr:rowOff>
    </xdr:from>
    <xdr:to>
      <xdr:col>21</xdr:col>
      <xdr:colOff>248249</xdr:colOff>
      <xdr:row>71</xdr:row>
      <xdr:rowOff>120192</xdr:rowOff>
    </xdr:to>
    <xdr:cxnSp macro="">
      <xdr:nvCxnSpPr>
        <xdr:cNvPr id="75" name="Прямая соединительная линия 74">
          <a:extLst>
            <a:ext uri="{FF2B5EF4-FFF2-40B4-BE49-F238E27FC236}">
              <a16:creationId xmlns:a16="http://schemas.microsoft.com/office/drawing/2014/main" id="{F8B51F97-F069-4FCF-B75A-EF0C46ADED22}"/>
            </a:ext>
          </a:extLst>
        </xdr:cNvPr>
        <xdr:cNvCxnSpPr/>
      </xdr:nvCxnSpPr>
      <xdr:spPr>
        <a:xfrm>
          <a:off x="19290578" y="19624858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197894</xdr:colOff>
      <xdr:row>71</xdr:row>
      <xdr:rowOff>123322</xdr:rowOff>
    </xdr:from>
    <xdr:to>
      <xdr:col>13</xdr:col>
      <xdr:colOff>540419</xdr:colOff>
      <xdr:row>71</xdr:row>
      <xdr:rowOff>123659</xdr:rowOff>
    </xdr:to>
    <xdr:cxnSp macro="">
      <xdr:nvCxnSpPr>
        <xdr:cNvPr id="76" name="Прямая соединительная линия 75">
          <a:extLst>
            <a:ext uri="{FF2B5EF4-FFF2-40B4-BE49-F238E27FC236}">
              <a16:creationId xmlns:a16="http://schemas.microsoft.com/office/drawing/2014/main" id="{48B30DCE-BFF0-48B9-B89C-E94F9BCBD4D8}"/>
            </a:ext>
          </a:extLst>
        </xdr:cNvPr>
        <xdr:cNvCxnSpPr/>
      </xdr:nvCxnSpPr>
      <xdr:spPr>
        <a:xfrm>
          <a:off x="14685419" y="19630522"/>
          <a:ext cx="342525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340538</xdr:colOff>
      <xdr:row>51</xdr:row>
      <xdr:rowOff>142314</xdr:rowOff>
    </xdr:from>
    <xdr:to>
      <xdr:col>10</xdr:col>
      <xdr:colOff>421704</xdr:colOff>
      <xdr:row>51</xdr:row>
      <xdr:rowOff>143289</xdr:rowOff>
    </xdr:to>
    <xdr:cxnSp macro="">
      <xdr:nvCxnSpPr>
        <xdr:cNvPr id="77" name="Прямая соединительная линия 76">
          <a:extLst>
            <a:ext uri="{FF2B5EF4-FFF2-40B4-BE49-F238E27FC236}">
              <a16:creationId xmlns:a16="http://schemas.microsoft.com/office/drawing/2014/main" id="{C7253509-8955-47D2-BB1B-3DC41164B879}"/>
            </a:ext>
          </a:extLst>
        </xdr:cNvPr>
        <xdr:cNvCxnSpPr/>
      </xdr:nvCxnSpPr>
      <xdr:spPr>
        <a:xfrm>
          <a:off x="13056413" y="14620314"/>
          <a:ext cx="81166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302072</xdr:colOff>
      <xdr:row>50</xdr:row>
      <xdr:rowOff>113739</xdr:rowOff>
    </xdr:from>
    <xdr:to>
      <xdr:col>15</xdr:col>
      <xdr:colOff>419100</xdr:colOff>
      <xdr:row>50</xdr:row>
      <xdr:rowOff>123825</xdr:rowOff>
    </xdr:to>
    <xdr:cxnSp macro="">
      <xdr:nvCxnSpPr>
        <xdr:cNvPr id="78" name="Прямая соединительная линия 77">
          <a:extLst>
            <a:ext uri="{FF2B5EF4-FFF2-40B4-BE49-F238E27FC236}">
              <a16:creationId xmlns:a16="http://schemas.microsoft.com/office/drawing/2014/main" id="{850FA9D2-F514-462A-BF36-808E77289E58}"/>
            </a:ext>
          </a:extLst>
        </xdr:cNvPr>
        <xdr:cNvCxnSpPr/>
      </xdr:nvCxnSpPr>
      <xdr:spPr>
        <a:xfrm>
          <a:off x="13017947" y="14344089"/>
          <a:ext cx="3069778" cy="1008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414003</xdr:colOff>
      <xdr:row>52</xdr:row>
      <xdr:rowOff>152400</xdr:rowOff>
    </xdr:from>
    <xdr:to>
      <xdr:col>10</xdr:col>
      <xdr:colOff>588504</xdr:colOff>
      <xdr:row>52</xdr:row>
      <xdr:rowOff>152400</xdr:rowOff>
    </xdr:to>
    <xdr:cxnSp macro="">
      <xdr:nvCxnSpPr>
        <xdr:cNvPr id="79" name="Прямая соединительная линия 78">
          <a:extLst>
            <a:ext uri="{FF2B5EF4-FFF2-40B4-BE49-F238E27FC236}">
              <a16:creationId xmlns:a16="http://schemas.microsoft.com/office/drawing/2014/main" id="{5878D7EF-435F-4719-A8A3-6D89AD4F1D77}"/>
            </a:ext>
          </a:extLst>
        </xdr:cNvPr>
        <xdr:cNvCxnSpPr/>
      </xdr:nvCxnSpPr>
      <xdr:spPr>
        <a:xfrm flipV="1">
          <a:off x="13129878" y="14878050"/>
          <a:ext cx="1745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539136</xdr:colOff>
      <xdr:row>53</xdr:row>
      <xdr:rowOff>133350</xdr:rowOff>
    </xdr:from>
    <xdr:to>
      <xdr:col>12</xdr:col>
      <xdr:colOff>425270</xdr:colOff>
      <xdr:row>53</xdr:row>
      <xdr:rowOff>133350</xdr:rowOff>
    </xdr:to>
    <xdr:cxnSp macro="">
      <xdr:nvCxnSpPr>
        <xdr:cNvPr id="80" name="Прямая соединительная линия 79">
          <a:extLst>
            <a:ext uri="{FF2B5EF4-FFF2-40B4-BE49-F238E27FC236}">
              <a16:creationId xmlns:a16="http://schemas.microsoft.com/office/drawing/2014/main" id="{D7B8D593-7FA9-4C90-ADEC-D830A3265288}"/>
            </a:ext>
          </a:extLst>
        </xdr:cNvPr>
        <xdr:cNvCxnSpPr/>
      </xdr:nvCxnSpPr>
      <xdr:spPr>
        <a:xfrm flipV="1">
          <a:off x="13255011" y="15106650"/>
          <a:ext cx="106723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397901</xdr:colOff>
      <xdr:row>54</xdr:row>
      <xdr:rowOff>180975</xdr:rowOff>
    </xdr:from>
    <xdr:to>
      <xdr:col>13</xdr:col>
      <xdr:colOff>147405</xdr:colOff>
      <xdr:row>54</xdr:row>
      <xdr:rowOff>180975</xdr:rowOff>
    </xdr:to>
    <xdr:cxnSp macro="">
      <xdr:nvCxnSpPr>
        <xdr:cNvPr id="81" name="Прямая соединительная линия 80">
          <a:extLst>
            <a:ext uri="{FF2B5EF4-FFF2-40B4-BE49-F238E27FC236}">
              <a16:creationId xmlns:a16="http://schemas.microsoft.com/office/drawing/2014/main" id="{85559ACB-78FF-4C9F-9A9A-2CB4287F072B}"/>
            </a:ext>
          </a:extLst>
        </xdr:cNvPr>
        <xdr:cNvCxnSpPr/>
      </xdr:nvCxnSpPr>
      <xdr:spPr>
        <a:xfrm flipV="1">
          <a:off x="14294876" y="15401925"/>
          <a:ext cx="34005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69510</xdr:colOff>
      <xdr:row>55</xdr:row>
      <xdr:rowOff>114300</xdr:rowOff>
    </xdr:from>
    <xdr:to>
      <xdr:col>13</xdr:col>
      <xdr:colOff>228147</xdr:colOff>
      <xdr:row>55</xdr:row>
      <xdr:rowOff>114300</xdr:rowOff>
    </xdr:to>
    <xdr:cxnSp macro="">
      <xdr:nvCxnSpPr>
        <xdr:cNvPr id="82" name="Прямая соединительная линия 81">
          <a:extLst>
            <a:ext uri="{FF2B5EF4-FFF2-40B4-BE49-F238E27FC236}">
              <a16:creationId xmlns:a16="http://schemas.microsoft.com/office/drawing/2014/main" id="{4C621E8A-7665-4A9E-A163-E77BED026F8C}"/>
            </a:ext>
          </a:extLst>
        </xdr:cNvPr>
        <xdr:cNvCxnSpPr/>
      </xdr:nvCxnSpPr>
      <xdr:spPr>
        <a:xfrm flipV="1">
          <a:off x="14557035" y="15659100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218974</xdr:colOff>
      <xdr:row>56</xdr:row>
      <xdr:rowOff>114300</xdr:rowOff>
    </xdr:from>
    <xdr:to>
      <xdr:col>14</xdr:col>
      <xdr:colOff>2483</xdr:colOff>
      <xdr:row>56</xdr:row>
      <xdr:rowOff>114300</xdr:rowOff>
    </xdr:to>
    <xdr:cxnSp macro="">
      <xdr:nvCxnSpPr>
        <xdr:cNvPr id="83" name="Прямая соединительная линия 82">
          <a:extLst>
            <a:ext uri="{FF2B5EF4-FFF2-40B4-BE49-F238E27FC236}">
              <a16:creationId xmlns:a16="http://schemas.microsoft.com/office/drawing/2014/main" id="{890D7136-0627-471E-A177-BAFF8E6584F8}"/>
            </a:ext>
          </a:extLst>
        </xdr:cNvPr>
        <xdr:cNvCxnSpPr/>
      </xdr:nvCxnSpPr>
      <xdr:spPr>
        <a:xfrm flipV="1">
          <a:off x="14706499" y="15906750"/>
          <a:ext cx="3740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</xdr:colOff>
      <xdr:row>57</xdr:row>
      <xdr:rowOff>123825</xdr:rowOff>
    </xdr:from>
    <xdr:to>
      <xdr:col>15</xdr:col>
      <xdr:colOff>11891</xdr:colOff>
      <xdr:row>57</xdr:row>
      <xdr:rowOff>123825</xdr:rowOff>
    </xdr:to>
    <xdr:cxnSp macro="">
      <xdr:nvCxnSpPr>
        <xdr:cNvPr id="84" name="Прямая соединительная линия 83">
          <a:extLst>
            <a:ext uri="{FF2B5EF4-FFF2-40B4-BE49-F238E27FC236}">
              <a16:creationId xmlns:a16="http://schemas.microsoft.com/office/drawing/2014/main" id="{9902B247-0A0D-40A7-B4B0-A98D4EC89CF6}"/>
            </a:ext>
          </a:extLst>
        </xdr:cNvPr>
        <xdr:cNvCxnSpPr/>
      </xdr:nvCxnSpPr>
      <xdr:spPr>
        <a:xfrm flipV="1">
          <a:off x="15078091" y="16163925"/>
          <a:ext cx="60242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578576</xdr:colOff>
      <xdr:row>58</xdr:row>
      <xdr:rowOff>104775</xdr:rowOff>
    </xdr:from>
    <xdr:to>
      <xdr:col>15</xdr:col>
      <xdr:colOff>119131</xdr:colOff>
      <xdr:row>58</xdr:row>
      <xdr:rowOff>104775</xdr:rowOff>
    </xdr:to>
    <xdr:cxnSp macro="">
      <xdr:nvCxnSpPr>
        <xdr:cNvPr id="85" name="Прямая соединительная линия 84">
          <a:extLst>
            <a:ext uri="{FF2B5EF4-FFF2-40B4-BE49-F238E27FC236}">
              <a16:creationId xmlns:a16="http://schemas.microsoft.com/office/drawing/2014/main" id="{FFEAC356-7474-404D-B418-C851917904E9}"/>
            </a:ext>
          </a:extLst>
        </xdr:cNvPr>
        <xdr:cNvCxnSpPr/>
      </xdr:nvCxnSpPr>
      <xdr:spPr>
        <a:xfrm flipV="1">
          <a:off x="15656651" y="16392525"/>
          <a:ext cx="13110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107610</xdr:colOff>
      <xdr:row>59</xdr:row>
      <xdr:rowOff>114300</xdr:rowOff>
    </xdr:from>
    <xdr:to>
      <xdr:col>15</xdr:col>
      <xdr:colOff>266247</xdr:colOff>
      <xdr:row>59</xdr:row>
      <xdr:rowOff>114300</xdr:rowOff>
    </xdr:to>
    <xdr:cxnSp macro="">
      <xdr:nvCxnSpPr>
        <xdr:cNvPr id="86" name="Прямая соединительная линия 85">
          <a:extLst>
            <a:ext uri="{FF2B5EF4-FFF2-40B4-BE49-F238E27FC236}">
              <a16:creationId xmlns:a16="http://schemas.microsoft.com/office/drawing/2014/main" id="{1AEB1A55-ECFD-43CB-ACF1-B0CC30FEDC1E}"/>
            </a:ext>
          </a:extLst>
        </xdr:cNvPr>
        <xdr:cNvCxnSpPr/>
      </xdr:nvCxnSpPr>
      <xdr:spPr>
        <a:xfrm flipV="1">
          <a:off x="15776235" y="16649700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240960</xdr:colOff>
      <xdr:row>60</xdr:row>
      <xdr:rowOff>123825</xdr:rowOff>
    </xdr:from>
    <xdr:to>
      <xdr:col>15</xdr:col>
      <xdr:colOff>399597</xdr:colOff>
      <xdr:row>60</xdr:row>
      <xdr:rowOff>123825</xdr:rowOff>
    </xdr:to>
    <xdr:cxnSp macro="">
      <xdr:nvCxnSpPr>
        <xdr:cNvPr id="87" name="Прямая соединительная линия 86">
          <a:extLst>
            <a:ext uri="{FF2B5EF4-FFF2-40B4-BE49-F238E27FC236}">
              <a16:creationId xmlns:a16="http://schemas.microsoft.com/office/drawing/2014/main" id="{5FCC2D2E-46AB-4451-BE6B-2595CF6F81BA}"/>
            </a:ext>
          </a:extLst>
        </xdr:cNvPr>
        <xdr:cNvCxnSpPr/>
      </xdr:nvCxnSpPr>
      <xdr:spPr>
        <a:xfrm flipV="1">
          <a:off x="15909585" y="16906875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230130</xdr:colOff>
      <xdr:row>36</xdr:row>
      <xdr:rowOff>142314</xdr:rowOff>
    </xdr:from>
    <xdr:to>
      <xdr:col>11</xdr:col>
      <xdr:colOff>54796</xdr:colOff>
      <xdr:row>36</xdr:row>
      <xdr:rowOff>142314</xdr:rowOff>
    </xdr:to>
    <xdr:cxnSp macro="">
      <xdr:nvCxnSpPr>
        <xdr:cNvPr id="88" name="Прямая соединительная линия 87">
          <a:extLst>
            <a:ext uri="{FF2B5EF4-FFF2-40B4-BE49-F238E27FC236}">
              <a16:creationId xmlns:a16="http://schemas.microsoft.com/office/drawing/2014/main" id="{9EA9CB78-11DD-40B5-8CE2-1064E655C0DD}"/>
            </a:ext>
          </a:extLst>
        </xdr:cNvPr>
        <xdr:cNvCxnSpPr/>
      </xdr:nvCxnSpPr>
      <xdr:spPr>
        <a:xfrm flipV="1">
          <a:off x="12946005" y="10238814"/>
          <a:ext cx="41521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39351</xdr:colOff>
      <xdr:row>48</xdr:row>
      <xdr:rowOff>121972</xdr:rowOff>
    </xdr:from>
    <xdr:to>
      <xdr:col>21</xdr:col>
      <xdr:colOff>274826</xdr:colOff>
      <xdr:row>48</xdr:row>
      <xdr:rowOff>123046</xdr:rowOff>
    </xdr:to>
    <xdr:cxnSp macro="">
      <xdr:nvCxnSpPr>
        <xdr:cNvPr id="89" name="Прямая соединительная линия 88">
          <a:extLst>
            <a:ext uri="{FF2B5EF4-FFF2-40B4-BE49-F238E27FC236}">
              <a16:creationId xmlns:a16="http://schemas.microsoft.com/office/drawing/2014/main" id="{C963BFF5-0E30-40BC-8948-416E96FC612C}"/>
            </a:ext>
          </a:extLst>
        </xdr:cNvPr>
        <xdr:cNvCxnSpPr/>
      </xdr:nvCxnSpPr>
      <xdr:spPr>
        <a:xfrm>
          <a:off x="19251276" y="13857022"/>
          <a:ext cx="235475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265150</xdr:colOff>
      <xdr:row>49</xdr:row>
      <xdr:rowOff>121972</xdr:rowOff>
    </xdr:from>
    <xdr:to>
      <xdr:col>21</xdr:col>
      <xdr:colOff>500625</xdr:colOff>
      <xdr:row>49</xdr:row>
      <xdr:rowOff>123046</xdr:rowOff>
    </xdr:to>
    <xdr:cxnSp macro="">
      <xdr:nvCxnSpPr>
        <xdr:cNvPr id="90" name="Прямая соединительная линия 89">
          <a:extLst>
            <a:ext uri="{FF2B5EF4-FFF2-40B4-BE49-F238E27FC236}">
              <a16:creationId xmlns:a16="http://schemas.microsoft.com/office/drawing/2014/main" id="{40E8FE6B-70D9-49E6-87CF-2299DD4A7385}"/>
            </a:ext>
          </a:extLst>
        </xdr:cNvPr>
        <xdr:cNvCxnSpPr/>
      </xdr:nvCxnSpPr>
      <xdr:spPr>
        <a:xfrm>
          <a:off x="19477075" y="14104672"/>
          <a:ext cx="235475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588159</xdr:colOff>
      <xdr:row>103</xdr:row>
      <xdr:rowOff>105202</xdr:rowOff>
    </xdr:from>
    <xdr:to>
      <xdr:col>22</xdr:col>
      <xdr:colOff>305130</xdr:colOff>
      <xdr:row>103</xdr:row>
      <xdr:rowOff>105202</xdr:rowOff>
    </xdr:to>
    <xdr:cxnSp macro="">
      <xdr:nvCxnSpPr>
        <xdr:cNvPr id="91" name="Прямая соединительная линия 90">
          <a:extLst>
            <a:ext uri="{FF2B5EF4-FFF2-40B4-BE49-F238E27FC236}">
              <a16:creationId xmlns:a16="http://schemas.microsoft.com/office/drawing/2014/main" id="{E514CB6C-C061-43C6-898D-103D79E54247}"/>
            </a:ext>
          </a:extLst>
        </xdr:cNvPr>
        <xdr:cNvCxnSpPr/>
      </xdr:nvCxnSpPr>
      <xdr:spPr>
        <a:xfrm>
          <a:off x="19800084" y="27813427"/>
          <a:ext cx="30752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220923</xdr:colOff>
      <xdr:row>24</xdr:row>
      <xdr:rowOff>109335</xdr:rowOff>
    </xdr:from>
    <xdr:to>
      <xdr:col>14</xdr:col>
      <xdr:colOff>395682</xdr:colOff>
      <xdr:row>24</xdr:row>
      <xdr:rowOff>109335</xdr:rowOff>
    </xdr:to>
    <xdr:cxnSp macro="">
      <xdr:nvCxnSpPr>
        <xdr:cNvPr id="92" name="Прямая соединительная линия 91">
          <a:extLst>
            <a:ext uri="{FF2B5EF4-FFF2-40B4-BE49-F238E27FC236}">
              <a16:creationId xmlns:a16="http://schemas.microsoft.com/office/drawing/2014/main" id="{2A55951A-7265-4C2F-9625-D30587528F63}"/>
            </a:ext>
          </a:extLst>
        </xdr:cNvPr>
        <xdr:cNvCxnSpPr/>
      </xdr:nvCxnSpPr>
      <xdr:spPr>
        <a:xfrm>
          <a:off x="15298998" y="7234035"/>
          <a:ext cx="1747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290908</xdr:colOff>
      <xdr:row>25</xdr:row>
      <xdr:rowOff>121517</xdr:rowOff>
    </xdr:from>
    <xdr:to>
      <xdr:col>14</xdr:col>
      <xdr:colOff>502367</xdr:colOff>
      <xdr:row>25</xdr:row>
      <xdr:rowOff>121517</xdr:rowOff>
    </xdr:to>
    <xdr:cxnSp macro="">
      <xdr:nvCxnSpPr>
        <xdr:cNvPr id="93" name="Прямая соединительная линия 92">
          <a:extLst>
            <a:ext uri="{FF2B5EF4-FFF2-40B4-BE49-F238E27FC236}">
              <a16:creationId xmlns:a16="http://schemas.microsoft.com/office/drawing/2014/main" id="{7009F42F-1D6F-4C57-8ACB-12607CE978D4}"/>
            </a:ext>
          </a:extLst>
        </xdr:cNvPr>
        <xdr:cNvCxnSpPr/>
      </xdr:nvCxnSpPr>
      <xdr:spPr>
        <a:xfrm>
          <a:off x="15368983" y="7493867"/>
          <a:ext cx="2114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287996</xdr:colOff>
      <xdr:row>26</xdr:row>
      <xdr:rowOff>116551</xdr:rowOff>
    </xdr:from>
    <xdr:to>
      <xdr:col>15</xdr:col>
      <xdr:colOff>3682</xdr:colOff>
      <xdr:row>26</xdr:row>
      <xdr:rowOff>116551</xdr:rowOff>
    </xdr:to>
    <xdr:cxnSp macro="">
      <xdr:nvCxnSpPr>
        <xdr:cNvPr id="94" name="Прямая соединительная линия 93">
          <a:extLst>
            <a:ext uri="{FF2B5EF4-FFF2-40B4-BE49-F238E27FC236}">
              <a16:creationId xmlns:a16="http://schemas.microsoft.com/office/drawing/2014/main" id="{D41A8176-0B74-47FD-9392-038B2298EFB0}"/>
            </a:ext>
          </a:extLst>
        </xdr:cNvPr>
        <xdr:cNvCxnSpPr/>
      </xdr:nvCxnSpPr>
      <xdr:spPr>
        <a:xfrm>
          <a:off x="15366071" y="7736551"/>
          <a:ext cx="30623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202779</xdr:colOff>
      <xdr:row>37</xdr:row>
      <xdr:rowOff>159121</xdr:rowOff>
    </xdr:from>
    <xdr:to>
      <xdr:col>11</xdr:col>
      <xdr:colOff>339886</xdr:colOff>
      <xdr:row>37</xdr:row>
      <xdr:rowOff>159121</xdr:rowOff>
    </xdr:to>
    <xdr:cxnSp macro="">
      <xdr:nvCxnSpPr>
        <xdr:cNvPr id="95" name="Прямая соединительная линия 94">
          <a:extLst>
            <a:ext uri="{FF2B5EF4-FFF2-40B4-BE49-F238E27FC236}">
              <a16:creationId xmlns:a16="http://schemas.microsoft.com/office/drawing/2014/main" id="{A1CB39B0-3286-43B5-A06E-A192288EFBF7}"/>
            </a:ext>
          </a:extLst>
        </xdr:cNvPr>
        <xdr:cNvCxnSpPr/>
      </xdr:nvCxnSpPr>
      <xdr:spPr>
        <a:xfrm flipV="1">
          <a:off x="12918654" y="10627096"/>
          <a:ext cx="72765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468233</xdr:colOff>
      <xdr:row>39</xdr:row>
      <xdr:rowOff>212914</xdr:rowOff>
    </xdr:from>
    <xdr:to>
      <xdr:col>12</xdr:col>
      <xdr:colOff>474662</xdr:colOff>
      <xdr:row>39</xdr:row>
      <xdr:rowOff>212914</xdr:rowOff>
    </xdr:to>
    <xdr:cxnSp macro="">
      <xdr:nvCxnSpPr>
        <xdr:cNvPr id="96" name="Прямая соединительная линия 95">
          <a:extLst>
            <a:ext uri="{FF2B5EF4-FFF2-40B4-BE49-F238E27FC236}">
              <a16:creationId xmlns:a16="http://schemas.microsoft.com/office/drawing/2014/main" id="{CAABB8A5-5533-4EA4-98E7-EA73ABECF003}"/>
            </a:ext>
          </a:extLst>
        </xdr:cNvPr>
        <xdr:cNvCxnSpPr/>
      </xdr:nvCxnSpPr>
      <xdr:spPr>
        <a:xfrm flipV="1">
          <a:off x="13184108" y="11376214"/>
          <a:ext cx="118752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2183</xdr:colOff>
      <xdr:row>40</xdr:row>
      <xdr:rowOff>145678</xdr:rowOff>
    </xdr:from>
    <xdr:to>
      <xdr:col>13</xdr:col>
      <xdr:colOff>467829</xdr:colOff>
      <xdr:row>40</xdr:row>
      <xdr:rowOff>145678</xdr:rowOff>
    </xdr:to>
    <xdr:cxnSp macro="">
      <xdr:nvCxnSpPr>
        <xdr:cNvPr id="97" name="Прямая соединительная линия 96">
          <a:extLst>
            <a:ext uri="{FF2B5EF4-FFF2-40B4-BE49-F238E27FC236}">
              <a16:creationId xmlns:a16="http://schemas.microsoft.com/office/drawing/2014/main" id="{C3570C58-DF74-4AB0-AE27-CCEED2838C59}"/>
            </a:ext>
          </a:extLst>
        </xdr:cNvPr>
        <xdr:cNvCxnSpPr/>
      </xdr:nvCxnSpPr>
      <xdr:spPr>
        <a:xfrm flipV="1">
          <a:off x="13899158" y="11794753"/>
          <a:ext cx="105619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353761</xdr:colOff>
      <xdr:row>41</xdr:row>
      <xdr:rowOff>129993</xdr:rowOff>
    </xdr:from>
    <xdr:to>
      <xdr:col>14</xdr:col>
      <xdr:colOff>156600</xdr:colOff>
      <xdr:row>41</xdr:row>
      <xdr:rowOff>129993</xdr:rowOff>
    </xdr:to>
    <xdr:cxnSp macro="">
      <xdr:nvCxnSpPr>
        <xdr:cNvPr id="98" name="Прямая соединительная линия 97">
          <a:extLst>
            <a:ext uri="{FF2B5EF4-FFF2-40B4-BE49-F238E27FC236}">
              <a16:creationId xmlns:a16="http://schemas.microsoft.com/office/drawing/2014/main" id="{E12BDEF2-61EF-4787-AB38-5CA1CAA0A73C}"/>
            </a:ext>
          </a:extLst>
        </xdr:cNvPr>
        <xdr:cNvCxnSpPr/>
      </xdr:nvCxnSpPr>
      <xdr:spPr>
        <a:xfrm flipV="1">
          <a:off x="14250736" y="12102918"/>
          <a:ext cx="98393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134068</xdr:colOff>
      <xdr:row>42</xdr:row>
      <xdr:rowOff>129991</xdr:rowOff>
    </xdr:from>
    <xdr:to>
      <xdr:col>13</xdr:col>
      <xdr:colOff>368446</xdr:colOff>
      <xdr:row>42</xdr:row>
      <xdr:rowOff>129991</xdr:rowOff>
    </xdr:to>
    <xdr:cxnSp macro="">
      <xdr:nvCxnSpPr>
        <xdr:cNvPr id="99" name="Прямая соединительная линия 98">
          <a:extLst>
            <a:ext uri="{FF2B5EF4-FFF2-40B4-BE49-F238E27FC236}">
              <a16:creationId xmlns:a16="http://schemas.microsoft.com/office/drawing/2014/main" id="{964B3276-1C7B-44E7-BDC6-B7BB6BEB6F07}"/>
            </a:ext>
          </a:extLst>
        </xdr:cNvPr>
        <xdr:cNvCxnSpPr/>
      </xdr:nvCxnSpPr>
      <xdr:spPr>
        <a:xfrm flipV="1">
          <a:off x="14621593" y="12360091"/>
          <a:ext cx="23437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268689</xdr:colOff>
      <xdr:row>43</xdr:row>
      <xdr:rowOff>122150</xdr:rowOff>
    </xdr:from>
    <xdr:to>
      <xdr:col>14</xdr:col>
      <xdr:colOff>352879</xdr:colOff>
      <xdr:row>43</xdr:row>
      <xdr:rowOff>131675</xdr:rowOff>
    </xdr:to>
    <xdr:cxnSp macro="">
      <xdr:nvCxnSpPr>
        <xdr:cNvPr id="100" name="Прямая соединительная линия 99">
          <a:extLst>
            <a:ext uri="{FF2B5EF4-FFF2-40B4-BE49-F238E27FC236}">
              <a16:creationId xmlns:a16="http://schemas.microsoft.com/office/drawing/2014/main" id="{0B37F0A3-134B-4E89-B7C7-69A795E848F9}"/>
            </a:ext>
          </a:extLst>
        </xdr:cNvPr>
        <xdr:cNvCxnSpPr/>
      </xdr:nvCxnSpPr>
      <xdr:spPr>
        <a:xfrm flipV="1">
          <a:off x="14165664" y="12609425"/>
          <a:ext cx="1265290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297595</xdr:colOff>
      <xdr:row>30</xdr:row>
      <xdr:rowOff>118632</xdr:rowOff>
    </xdr:from>
    <xdr:to>
      <xdr:col>21</xdr:col>
      <xdr:colOff>435675</xdr:colOff>
      <xdr:row>30</xdr:row>
      <xdr:rowOff>119143</xdr:rowOff>
    </xdr:to>
    <xdr:cxnSp macro="">
      <xdr:nvCxnSpPr>
        <xdr:cNvPr id="101" name="Прямая соединительная линия 100">
          <a:extLst>
            <a:ext uri="{FF2B5EF4-FFF2-40B4-BE49-F238E27FC236}">
              <a16:creationId xmlns:a16="http://schemas.microsoft.com/office/drawing/2014/main" id="{FB1AB7F8-51C6-4860-9A05-4039701797A3}"/>
            </a:ext>
          </a:extLst>
        </xdr:cNvPr>
        <xdr:cNvCxnSpPr/>
      </xdr:nvCxnSpPr>
      <xdr:spPr>
        <a:xfrm flipV="1">
          <a:off x="19509520" y="8729232"/>
          <a:ext cx="138080" cy="51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427921</xdr:colOff>
      <xdr:row>31</xdr:row>
      <xdr:rowOff>124459</xdr:rowOff>
    </xdr:from>
    <xdr:to>
      <xdr:col>21</xdr:col>
      <xdr:colOff>552479</xdr:colOff>
      <xdr:row>31</xdr:row>
      <xdr:rowOff>124459</xdr:rowOff>
    </xdr:to>
    <xdr:cxnSp macro="">
      <xdr:nvCxnSpPr>
        <xdr:cNvPr id="102" name="Прямая соединительная линия 101">
          <a:extLst>
            <a:ext uri="{FF2B5EF4-FFF2-40B4-BE49-F238E27FC236}">
              <a16:creationId xmlns:a16="http://schemas.microsoft.com/office/drawing/2014/main" id="{5714E62F-4B9B-41C1-BDF1-232BEA3EF880}"/>
            </a:ext>
          </a:extLst>
        </xdr:cNvPr>
        <xdr:cNvCxnSpPr/>
      </xdr:nvCxnSpPr>
      <xdr:spPr>
        <a:xfrm>
          <a:off x="19639846" y="8982709"/>
          <a:ext cx="12455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505481</xdr:colOff>
      <xdr:row>32</xdr:row>
      <xdr:rowOff>129856</xdr:rowOff>
    </xdr:from>
    <xdr:to>
      <xdr:col>22</xdr:col>
      <xdr:colOff>42179</xdr:colOff>
      <xdr:row>32</xdr:row>
      <xdr:rowOff>131322</xdr:rowOff>
    </xdr:to>
    <xdr:cxnSp macro="">
      <xdr:nvCxnSpPr>
        <xdr:cNvPr id="103" name="Прямая соединительная линия 102">
          <a:extLst>
            <a:ext uri="{FF2B5EF4-FFF2-40B4-BE49-F238E27FC236}">
              <a16:creationId xmlns:a16="http://schemas.microsoft.com/office/drawing/2014/main" id="{08E9220B-774C-43AE-92E0-65958AF0510D}"/>
            </a:ext>
          </a:extLst>
        </xdr:cNvPr>
        <xdr:cNvCxnSpPr/>
      </xdr:nvCxnSpPr>
      <xdr:spPr>
        <a:xfrm flipV="1">
          <a:off x="19717406" y="9235756"/>
          <a:ext cx="127248" cy="146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46111</xdr:colOff>
      <xdr:row>33</xdr:row>
      <xdr:rowOff>113274</xdr:rowOff>
    </xdr:from>
    <xdr:to>
      <xdr:col>22</xdr:col>
      <xdr:colOff>159837</xdr:colOff>
      <xdr:row>33</xdr:row>
      <xdr:rowOff>113785</xdr:rowOff>
    </xdr:to>
    <xdr:cxnSp macro="">
      <xdr:nvCxnSpPr>
        <xdr:cNvPr id="104" name="Прямая соединительная линия 103">
          <a:extLst>
            <a:ext uri="{FF2B5EF4-FFF2-40B4-BE49-F238E27FC236}">
              <a16:creationId xmlns:a16="http://schemas.microsoft.com/office/drawing/2014/main" id="{1AB8F389-AC30-4D09-9846-8EB2642E3BB5}"/>
            </a:ext>
          </a:extLst>
        </xdr:cNvPr>
        <xdr:cNvCxnSpPr/>
      </xdr:nvCxnSpPr>
      <xdr:spPr>
        <a:xfrm flipV="1">
          <a:off x="19848586" y="9466824"/>
          <a:ext cx="113726" cy="51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149066</xdr:colOff>
      <xdr:row>34</xdr:row>
      <xdr:rowOff>137634</xdr:rowOff>
    </xdr:from>
    <xdr:to>
      <xdr:col>22</xdr:col>
      <xdr:colOff>275535</xdr:colOff>
      <xdr:row>34</xdr:row>
      <xdr:rowOff>138464</xdr:rowOff>
    </xdr:to>
    <xdr:cxnSp macro="">
      <xdr:nvCxnSpPr>
        <xdr:cNvPr id="105" name="Прямая соединительная линия 104">
          <a:extLst>
            <a:ext uri="{FF2B5EF4-FFF2-40B4-BE49-F238E27FC236}">
              <a16:creationId xmlns:a16="http://schemas.microsoft.com/office/drawing/2014/main" id="{D4CD4777-DB2B-4EA7-AD0B-7C15D733985B}"/>
            </a:ext>
          </a:extLst>
        </xdr:cNvPr>
        <xdr:cNvCxnSpPr/>
      </xdr:nvCxnSpPr>
      <xdr:spPr>
        <a:xfrm flipV="1">
          <a:off x="19951541" y="9738834"/>
          <a:ext cx="126469" cy="83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435953</xdr:colOff>
      <xdr:row>13</xdr:row>
      <xdr:rowOff>114300</xdr:rowOff>
    </xdr:from>
    <xdr:to>
      <xdr:col>12</xdr:col>
      <xdr:colOff>552450</xdr:colOff>
      <xdr:row>13</xdr:row>
      <xdr:rowOff>115421</xdr:rowOff>
    </xdr:to>
    <xdr:cxnSp macro="">
      <xdr:nvCxnSpPr>
        <xdr:cNvPr id="106" name="Прямая соединительная линия 105">
          <a:extLst>
            <a:ext uri="{FF2B5EF4-FFF2-40B4-BE49-F238E27FC236}">
              <a16:creationId xmlns:a16="http://schemas.microsoft.com/office/drawing/2014/main" id="{9F95FAB5-7266-4908-AF6B-AC193777264E}"/>
            </a:ext>
          </a:extLst>
        </xdr:cNvPr>
        <xdr:cNvCxnSpPr/>
      </xdr:nvCxnSpPr>
      <xdr:spPr>
        <a:xfrm flipV="1">
          <a:off x="13742378" y="4343400"/>
          <a:ext cx="707047" cy="11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26722</xdr:colOff>
      <xdr:row>38</xdr:row>
      <xdr:rowOff>163602</xdr:rowOff>
    </xdr:from>
    <xdr:to>
      <xdr:col>13</xdr:col>
      <xdr:colOff>33150</xdr:colOff>
      <xdr:row>38</xdr:row>
      <xdr:rowOff>163602</xdr:rowOff>
    </xdr:to>
    <xdr:cxnSp macro="">
      <xdr:nvCxnSpPr>
        <xdr:cNvPr id="107" name="Прямая соединительная линия 106">
          <a:extLst>
            <a:ext uri="{FF2B5EF4-FFF2-40B4-BE49-F238E27FC236}">
              <a16:creationId xmlns:a16="http://schemas.microsoft.com/office/drawing/2014/main" id="{B76509ED-91C5-49FA-8F9B-DE3F3B8B7EEF}"/>
            </a:ext>
          </a:extLst>
        </xdr:cNvPr>
        <xdr:cNvCxnSpPr/>
      </xdr:nvCxnSpPr>
      <xdr:spPr>
        <a:xfrm flipV="1">
          <a:off x="13333147" y="11003052"/>
          <a:ext cx="118752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320494</xdr:colOff>
      <xdr:row>78</xdr:row>
      <xdr:rowOff>135154</xdr:rowOff>
    </xdr:from>
    <xdr:to>
      <xdr:col>21</xdr:col>
      <xdr:colOff>339028</xdr:colOff>
      <xdr:row>78</xdr:row>
      <xdr:rowOff>141188</xdr:rowOff>
    </xdr:to>
    <xdr:cxnSp macro="">
      <xdr:nvCxnSpPr>
        <xdr:cNvPr id="108" name="Прямая соединительная линия 107">
          <a:extLst>
            <a:ext uri="{FF2B5EF4-FFF2-40B4-BE49-F238E27FC236}">
              <a16:creationId xmlns:a16="http://schemas.microsoft.com/office/drawing/2014/main" id="{E1D4E606-97F3-488B-AF48-779377990D3E}"/>
            </a:ext>
          </a:extLst>
        </xdr:cNvPr>
        <xdr:cNvCxnSpPr/>
      </xdr:nvCxnSpPr>
      <xdr:spPr>
        <a:xfrm flipV="1">
          <a:off x="18941869" y="21547354"/>
          <a:ext cx="609084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77851</xdr:colOff>
      <xdr:row>75</xdr:row>
      <xdr:rowOff>129550</xdr:rowOff>
    </xdr:from>
    <xdr:to>
      <xdr:col>21</xdr:col>
      <xdr:colOff>411510</xdr:colOff>
      <xdr:row>75</xdr:row>
      <xdr:rowOff>130037</xdr:rowOff>
    </xdr:to>
    <xdr:cxnSp macro="">
      <xdr:nvCxnSpPr>
        <xdr:cNvPr id="111" name="Прямая соединительная линия 110">
          <a:extLst>
            <a:ext uri="{FF2B5EF4-FFF2-40B4-BE49-F238E27FC236}">
              <a16:creationId xmlns:a16="http://schemas.microsoft.com/office/drawing/2014/main" id="{399FC51A-C78A-486C-9EC9-6909E2EA93E9}"/>
            </a:ext>
          </a:extLst>
        </xdr:cNvPr>
        <xdr:cNvCxnSpPr/>
      </xdr:nvCxnSpPr>
      <xdr:spPr>
        <a:xfrm>
          <a:off x="19289776" y="20627350"/>
          <a:ext cx="333659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320983</xdr:colOff>
      <xdr:row>101</xdr:row>
      <xdr:rowOff>125594</xdr:rowOff>
    </xdr:from>
    <xdr:to>
      <xdr:col>14</xdr:col>
      <xdr:colOff>579547</xdr:colOff>
      <xdr:row>101</xdr:row>
      <xdr:rowOff>125594</xdr:rowOff>
    </xdr:to>
    <xdr:cxnSp macro="">
      <xdr:nvCxnSpPr>
        <xdr:cNvPr id="112" name="Прямая соединительная линия 111">
          <a:extLst>
            <a:ext uri="{FF2B5EF4-FFF2-40B4-BE49-F238E27FC236}">
              <a16:creationId xmlns:a16="http://schemas.microsoft.com/office/drawing/2014/main" id="{3E0C8CED-377A-4DC2-97DB-B345B3A3A534}"/>
            </a:ext>
          </a:extLst>
        </xdr:cNvPr>
        <xdr:cNvCxnSpPr/>
      </xdr:nvCxnSpPr>
      <xdr:spPr>
        <a:xfrm>
          <a:off x="15399058" y="27338519"/>
          <a:ext cx="25856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483155</xdr:colOff>
      <xdr:row>8</xdr:row>
      <xdr:rowOff>118138</xdr:rowOff>
    </xdr:from>
    <xdr:to>
      <xdr:col>8</xdr:col>
      <xdr:colOff>113867</xdr:colOff>
      <xdr:row>8</xdr:row>
      <xdr:rowOff>118359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228A50A3-7676-47D8-9083-2126732ECC52}"/>
            </a:ext>
          </a:extLst>
        </xdr:cNvPr>
        <xdr:cNvCxnSpPr/>
      </xdr:nvCxnSpPr>
      <xdr:spPr>
        <a:xfrm>
          <a:off x="11084480" y="3108988"/>
          <a:ext cx="373662" cy="2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627593</xdr:colOff>
      <xdr:row>10</xdr:row>
      <xdr:rowOff>121584</xdr:rowOff>
    </xdr:from>
    <xdr:to>
      <xdr:col>11</xdr:col>
      <xdr:colOff>377267</xdr:colOff>
      <xdr:row>10</xdr:row>
      <xdr:rowOff>123825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BC84A653-CC7C-425F-BF27-C2286B8239BB}"/>
            </a:ext>
          </a:extLst>
        </xdr:cNvPr>
        <xdr:cNvCxnSpPr/>
      </xdr:nvCxnSpPr>
      <xdr:spPr>
        <a:xfrm>
          <a:off x="11971868" y="3607734"/>
          <a:ext cx="1711824" cy="224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583947</xdr:colOff>
      <xdr:row>18</xdr:row>
      <xdr:rowOff>123825</xdr:rowOff>
    </xdr:from>
    <xdr:to>
      <xdr:col>14</xdr:col>
      <xdr:colOff>178219</xdr:colOff>
      <xdr:row>18</xdr:row>
      <xdr:rowOff>123825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:a16="http://schemas.microsoft.com/office/drawing/2014/main" id="{F8716147-83D2-42F4-9212-CFDDE8C36F6D}"/>
            </a:ext>
          </a:extLst>
        </xdr:cNvPr>
        <xdr:cNvCxnSpPr/>
      </xdr:nvCxnSpPr>
      <xdr:spPr>
        <a:xfrm>
          <a:off x="13299822" y="5667375"/>
          <a:ext cx="195647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304308</xdr:colOff>
      <xdr:row>27</xdr:row>
      <xdr:rowOff>123825</xdr:rowOff>
    </xdr:from>
    <xdr:to>
      <xdr:col>22</xdr:col>
      <xdr:colOff>335782</xdr:colOff>
      <xdr:row>27</xdr:row>
      <xdr:rowOff>124239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6635A7AF-E08B-46AC-B3BD-3949C4D88E1F}"/>
            </a:ext>
          </a:extLst>
        </xdr:cNvPr>
        <xdr:cNvCxnSpPr/>
      </xdr:nvCxnSpPr>
      <xdr:spPr>
        <a:xfrm>
          <a:off x="18925683" y="7991475"/>
          <a:ext cx="1212574" cy="4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225335</xdr:colOff>
      <xdr:row>35</xdr:row>
      <xdr:rowOff>114300</xdr:rowOff>
    </xdr:from>
    <xdr:to>
      <xdr:col>14</xdr:col>
      <xdr:colOff>330108</xdr:colOff>
      <xdr:row>35</xdr:row>
      <xdr:rowOff>123825</xdr:rowOff>
    </xdr:to>
    <xdr:cxnSp macro="">
      <xdr:nvCxnSpPr>
        <xdr:cNvPr id="6" name="Прямая соединительная линия 5">
          <a:extLst>
            <a:ext uri="{FF2B5EF4-FFF2-40B4-BE49-F238E27FC236}">
              <a16:creationId xmlns:a16="http://schemas.microsoft.com/office/drawing/2014/main" id="{6EC817B9-7F1E-43A3-8BA5-CB91CC0FD449}"/>
            </a:ext>
          </a:extLst>
        </xdr:cNvPr>
        <xdr:cNvCxnSpPr/>
      </xdr:nvCxnSpPr>
      <xdr:spPr>
        <a:xfrm flipV="1">
          <a:off x="12941210" y="9906000"/>
          <a:ext cx="2466973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374941</xdr:colOff>
      <xdr:row>44</xdr:row>
      <xdr:rowOff>114300</xdr:rowOff>
    </xdr:from>
    <xdr:to>
      <xdr:col>21</xdr:col>
      <xdr:colOff>459085</xdr:colOff>
      <xdr:row>44</xdr:row>
      <xdr:rowOff>114300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BB1962E8-01DA-4313-83E2-E381BF955221}"/>
            </a:ext>
          </a:extLst>
        </xdr:cNvPr>
        <xdr:cNvCxnSpPr/>
      </xdr:nvCxnSpPr>
      <xdr:spPr>
        <a:xfrm>
          <a:off x="18405766" y="12792075"/>
          <a:ext cx="12652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350774</xdr:colOff>
      <xdr:row>61</xdr:row>
      <xdr:rowOff>123264</xdr:rowOff>
    </xdr:from>
    <xdr:to>
      <xdr:col>21</xdr:col>
      <xdr:colOff>422892</xdr:colOff>
      <xdr:row>61</xdr:row>
      <xdr:rowOff>123264</xdr:rowOff>
    </xdr:to>
    <xdr:cxnSp macro="">
      <xdr:nvCxnSpPr>
        <xdr:cNvPr id="8" name="Прямая соединительная линия 7">
          <a:extLst>
            <a:ext uri="{FF2B5EF4-FFF2-40B4-BE49-F238E27FC236}">
              <a16:creationId xmlns:a16="http://schemas.microsoft.com/office/drawing/2014/main" id="{8F08C7B5-2D8A-4B9C-ADD9-619FB2BF0C14}"/>
            </a:ext>
          </a:extLst>
        </xdr:cNvPr>
        <xdr:cNvCxnSpPr/>
      </xdr:nvCxnSpPr>
      <xdr:spPr>
        <a:xfrm flipV="1">
          <a:off x="18972149" y="17096814"/>
          <a:ext cx="66266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294226</xdr:colOff>
      <xdr:row>107</xdr:row>
      <xdr:rowOff>119148</xdr:rowOff>
    </xdr:from>
    <xdr:to>
      <xdr:col>21</xdr:col>
      <xdr:colOff>269499</xdr:colOff>
      <xdr:row>107</xdr:row>
      <xdr:rowOff>119148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980EDCF7-0B96-41B2-969E-39D53CB8478E}"/>
            </a:ext>
          </a:extLst>
        </xdr:cNvPr>
        <xdr:cNvCxnSpPr/>
      </xdr:nvCxnSpPr>
      <xdr:spPr>
        <a:xfrm>
          <a:off x="18915601" y="28760823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283763</xdr:colOff>
      <xdr:row>109</xdr:row>
      <xdr:rowOff>134033</xdr:rowOff>
    </xdr:from>
    <xdr:to>
      <xdr:col>22</xdr:col>
      <xdr:colOff>585065</xdr:colOff>
      <xdr:row>109</xdr:row>
      <xdr:rowOff>134033</xdr:rowOff>
    </xdr:to>
    <xdr:cxnSp macro="">
      <xdr:nvCxnSpPr>
        <xdr:cNvPr id="10" name="Прямая соединительная линия 9">
          <a:extLst>
            <a:ext uri="{FF2B5EF4-FFF2-40B4-BE49-F238E27FC236}">
              <a16:creationId xmlns:a16="http://schemas.microsoft.com/office/drawing/2014/main" id="{F419E5CC-7584-4FF7-AB63-1A21FF77D949}"/>
            </a:ext>
          </a:extLst>
        </xdr:cNvPr>
        <xdr:cNvCxnSpPr/>
      </xdr:nvCxnSpPr>
      <xdr:spPr>
        <a:xfrm>
          <a:off x="19495688" y="29271008"/>
          <a:ext cx="8918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169691</xdr:colOff>
      <xdr:row>118</xdr:row>
      <xdr:rowOff>130014</xdr:rowOff>
    </xdr:from>
    <xdr:to>
      <xdr:col>26</xdr:col>
      <xdr:colOff>148989</xdr:colOff>
      <xdr:row>118</xdr:row>
      <xdr:rowOff>131234</xdr:rowOff>
    </xdr:to>
    <xdr:cxnSp macro="">
      <xdr:nvCxnSpPr>
        <xdr:cNvPr id="11" name="Прямая соединительная линия 10">
          <a:extLst>
            <a:ext uri="{FF2B5EF4-FFF2-40B4-BE49-F238E27FC236}">
              <a16:creationId xmlns:a16="http://schemas.microsoft.com/office/drawing/2014/main" id="{91243FE5-816B-49D8-829D-6CC4D21471B1}"/>
            </a:ext>
          </a:extLst>
        </xdr:cNvPr>
        <xdr:cNvCxnSpPr/>
      </xdr:nvCxnSpPr>
      <xdr:spPr>
        <a:xfrm>
          <a:off x="21743816" y="31724439"/>
          <a:ext cx="569848" cy="12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170118</xdr:colOff>
      <xdr:row>117</xdr:row>
      <xdr:rowOff>123265</xdr:rowOff>
    </xdr:from>
    <xdr:to>
      <xdr:col>25</xdr:col>
      <xdr:colOff>100034</xdr:colOff>
      <xdr:row>117</xdr:row>
      <xdr:rowOff>124239</xdr:rowOff>
    </xdr:to>
    <xdr:cxnSp macro="">
      <xdr:nvCxnSpPr>
        <xdr:cNvPr id="12" name="Прямая соединительная линия 11">
          <a:extLst>
            <a:ext uri="{FF2B5EF4-FFF2-40B4-BE49-F238E27FC236}">
              <a16:creationId xmlns:a16="http://schemas.microsoft.com/office/drawing/2014/main" id="{AB2F8852-A8AB-4142-8D8B-78A70968BF42}"/>
            </a:ext>
          </a:extLst>
        </xdr:cNvPr>
        <xdr:cNvCxnSpPr/>
      </xdr:nvCxnSpPr>
      <xdr:spPr>
        <a:xfrm>
          <a:off x="21153693" y="31470040"/>
          <a:ext cx="520466" cy="9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590549</xdr:colOff>
      <xdr:row>16</xdr:row>
      <xdr:rowOff>142875</xdr:rowOff>
    </xdr:from>
    <xdr:to>
      <xdr:col>12</xdr:col>
      <xdr:colOff>371475</xdr:colOff>
      <xdr:row>16</xdr:row>
      <xdr:rowOff>142875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DA7C3BA6-CB60-498B-B797-D202C7214A25}"/>
            </a:ext>
          </a:extLst>
        </xdr:cNvPr>
        <xdr:cNvCxnSpPr/>
      </xdr:nvCxnSpPr>
      <xdr:spPr>
        <a:xfrm>
          <a:off x="13896974" y="5191125"/>
          <a:ext cx="3714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181580</xdr:colOff>
      <xdr:row>20</xdr:row>
      <xdr:rowOff>123825</xdr:rowOff>
    </xdr:from>
    <xdr:to>
      <xdr:col>11</xdr:col>
      <xdr:colOff>570448</xdr:colOff>
      <xdr:row>20</xdr:row>
      <xdr:rowOff>124788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6248B0E7-6480-44D1-B7BD-079B211CFAC3}"/>
            </a:ext>
          </a:extLst>
        </xdr:cNvPr>
        <xdr:cNvCxnSpPr/>
      </xdr:nvCxnSpPr>
      <xdr:spPr>
        <a:xfrm flipV="1">
          <a:off x="13488005" y="6162675"/>
          <a:ext cx="388868" cy="96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522663</xdr:colOff>
      <xdr:row>21</xdr:row>
      <xdr:rowOff>114300</xdr:rowOff>
    </xdr:from>
    <xdr:to>
      <xdr:col>13</xdr:col>
      <xdr:colOff>453226</xdr:colOff>
      <xdr:row>21</xdr:row>
      <xdr:rowOff>124946</xdr:rowOff>
    </xdr:to>
    <xdr:cxnSp macro="">
      <xdr:nvCxnSpPr>
        <xdr:cNvPr id="15" name="Прямая соединительная линия 14">
          <a:extLst>
            <a:ext uri="{FF2B5EF4-FFF2-40B4-BE49-F238E27FC236}">
              <a16:creationId xmlns:a16="http://schemas.microsoft.com/office/drawing/2014/main" id="{92983B2F-92F1-4BA3-B453-57C3FB65E4AF}"/>
            </a:ext>
          </a:extLst>
        </xdr:cNvPr>
        <xdr:cNvCxnSpPr/>
      </xdr:nvCxnSpPr>
      <xdr:spPr>
        <a:xfrm flipV="1">
          <a:off x="13829088" y="6400800"/>
          <a:ext cx="1111663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134047</xdr:colOff>
      <xdr:row>22</xdr:row>
      <xdr:rowOff>168649</xdr:rowOff>
    </xdr:from>
    <xdr:to>
      <xdr:col>13</xdr:col>
      <xdr:colOff>388150</xdr:colOff>
      <xdr:row>22</xdr:row>
      <xdr:rowOff>168649</xdr:rowOff>
    </xdr:to>
    <xdr:cxnSp macro="">
      <xdr:nvCxnSpPr>
        <xdr:cNvPr id="16" name="Прямая соединительная линия 15">
          <a:extLst>
            <a:ext uri="{FF2B5EF4-FFF2-40B4-BE49-F238E27FC236}">
              <a16:creationId xmlns:a16="http://schemas.microsoft.com/office/drawing/2014/main" id="{6B85F85F-28D7-4197-A4BF-2CE400F22C92}"/>
            </a:ext>
          </a:extLst>
        </xdr:cNvPr>
        <xdr:cNvCxnSpPr/>
      </xdr:nvCxnSpPr>
      <xdr:spPr>
        <a:xfrm>
          <a:off x="14623253" y="6712884"/>
          <a:ext cx="25410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589130</xdr:colOff>
      <xdr:row>45</xdr:row>
      <xdr:rowOff>123264</xdr:rowOff>
    </xdr:from>
    <xdr:to>
      <xdr:col>14</xdr:col>
      <xdr:colOff>382724</xdr:colOff>
      <xdr:row>45</xdr:row>
      <xdr:rowOff>123264</xdr:rowOff>
    </xdr:to>
    <xdr:cxnSp macro="">
      <xdr:nvCxnSpPr>
        <xdr:cNvPr id="17" name="Прямая соединительная линия 16">
          <a:extLst>
            <a:ext uri="{FF2B5EF4-FFF2-40B4-BE49-F238E27FC236}">
              <a16:creationId xmlns:a16="http://schemas.microsoft.com/office/drawing/2014/main" id="{420885A2-6503-4893-8857-3D5E49C3AB70}"/>
            </a:ext>
          </a:extLst>
        </xdr:cNvPr>
        <xdr:cNvCxnSpPr/>
      </xdr:nvCxnSpPr>
      <xdr:spPr>
        <a:xfrm flipV="1">
          <a:off x="13895555" y="13058214"/>
          <a:ext cx="15652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400135</xdr:colOff>
      <xdr:row>46</xdr:row>
      <xdr:rowOff>131546</xdr:rowOff>
    </xdr:from>
    <xdr:to>
      <xdr:col>20</xdr:col>
      <xdr:colOff>364518</xdr:colOff>
      <xdr:row>46</xdr:row>
      <xdr:rowOff>132522</xdr:rowOff>
    </xdr:to>
    <xdr:cxnSp macro="">
      <xdr:nvCxnSpPr>
        <xdr:cNvPr id="18" name="Прямая соединительная линия 17">
          <a:extLst>
            <a:ext uri="{FF2B5EF4-FFF2-40B4-BE49-F238E27FC236}">
              <a16:creationId xmlns:a16="http://schemas.microsoft.com/office/drawing/2014/main" id="{C8EDA5E0-7490-4073-96B0-BB38C952C9A6}"/>
            </a:ext>
          </a:extLst>
        </xdr:cNvPr>
        <xdr:cNvCxnSpPr/>
      </xdr:nvCxnSpPr>
      <xdr:spPr>
        <a:xfrm>
          <a:off x="18430960" y="13314146"/>
          <a:ext cx="554933" cy="97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183782</xdr:colOff>
      <xdr:row>64</xdr:row>
      <xdr:rowOff>120105</xdr:rowOff>
    </xdr:from>
    <xdr:to>
      <xdr:col>21</xdr:col>
      <xdr:colOff>423163</xdr:colOff>
      <xdr:row>64</xdr:row>
      <xdr:rowOff>124239</xdr:rowOff>
    </xdr:to>
    <xdr:cxnSp macro="">
      <xdr:nvCxnSpPr>
        <xdr:cNvPr id="19" name="Прямая соединительная линия 18">
          <a:extLst>
            <a:ext uri="{FF2B5EF4-FFF2-40B4-BE49-F238E27FC236}">
              <a16:creationId xmlns:a16="http://schemas.microsoft.com/office/drawing/2014/main" id="{42D234AA-2AEE-4FE5-AFCA-231DBD4C4645}"/>
            </a:ext>
          </a:extLst>
        </xdr:cNvPr>
        <xdr:cNvCxnSpPr/>
      </xdr:nvCxnSpPr>
      <xdr:spPr>
        <a:xfrm flipV="1">
          <a:off x="19395707" y="17836605"/>
          <a:ext cx="239381" cy="41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289645</xdr:colOff>
      <xdr:row>111</xdr:row>
      <xdr:rowOff>129020</xdr:rowOff>
    </xdr:from>
    <xdr:to>
      <xdr:col>23</xdr:col>
      <xdr:colOff>8760</xdr:colOff>
      <xdr:row>111</xdr:row>
      <xdr:rowOff>129020</xdr:rowOff>
    </xdr:to>
    <xdr:cxnSp macro="">
      <xdr:nvCxnSpPr>
        <xdr:cNvPr id="20" name="Прямая соединительная линия 19">
          <a:extLst>
            <a:ext uri="{FF2B5EF4-FFF2-40B4-BE49-F238E27FC236}">
              <a16:creationId xmlns:a16="http://schemas.microsoft.com/office/drawing/2014/main" id="{3F290C6A-0CC0-4AEB-9393-4E8A4A2FE78A}"/>
            </a:ext>
          </a:extLst>
        </xdr:cNvPr>
        <xdr:cNvCxnSpPr/>
      </xdr:nvCxnSpPr>
      <xdr:spPr>
        <a:xfrm>
          <a:off x="20092120" y="29761295"/>
          <a:ext cx="30966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589393</xdr:colOff>
      <xdr:row>15</xdr:row>
      <xdr:rowOff>123825</xdr:rowOff>
    </xdr:from>
    <xdr:to>
      <xdr:col>11</xdr:col>
      <xdr:colOff>369258</xdr:colOff>
      <xdr:row>15</xdr:row>
      <xdr:rowOff>123825</xdr:rowOff>
    </xdr:to>
    <xdr:cxnSp macro="">
      <xdr:nvCxnSpPr>
        <xdr:cNvPr id="21" name="Прямая соединительная линия 20">
          <a:extLst>
            <a:ext uri="{FF2B5EF4-FFF2-40B4-BE49-F238E27FC236}">
              <a16:creationId xmlns:a16="http://schemas.microsoft.com/office/drawing/2014/main" id="{5CD2F6AE-64DB-4118-B421-AC623C29267D}"/>
            </a:ext>
          </a:extLst>
        </xdr:cNvPr>
        <xdr:cNvCxnSpPr/>
      </xdr:nvCxnSpPr>
      <xdr:spPr>
        <a:xfrm>
          <a:off x="13305268" y="4924425"/>
          <a:ext cx="37041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302687</xdr:colOff>
      <xdr:row>110</xdr:row>
      <xdr:rowOff>123262</xdr:rowOff>
    </xdr:from>
    <xdr:to>
      <xdr:col>22</xdr:col>
      <xdr:colOff>296589</xdr:colOff>
      <xdr:row>110</xdr:row>
      <xdr:rowOff>123262</xdr:rowOff>
    </xdr:to>
    <xdr:cxnSp macro="">
      <xdr:nvCxnSpPr>
        <xdr:cNvPr id="22" name="Прямая соединительная линия 21">
          <a:extLst>
            <a:ext uri="{FF2B5EF4-FFF2-40B4-BE49-F238E27FC236}">
              <a16:creationId xmlns:a16="http://schemas.microsoft.com/office/drawing/2014/main" id="{0F9E9705-9214-47EC-8E1A-A34434CCC337}"/>
            </a:ext>
          </a:extLst>
        </xdr:cNvPr>
        <xdr:cNvCxnSpPr/>
      </xdr:nvCxnSpPr>
      <xdr:spPr>
        <a:xfrm flipV="1">
          <a:off x="19514612" y="29507887"/>
          <a:ext cx="5844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589497</xdr:colOff>
      <xdr:row>113</xdr:row>
      <xdr:rowOff>121639</xdr:rowOff>
    </xdr:from>
    <xdr:to>
      <xdr:col>23</xdr:col>
      <xdr:colOff>95155</xdr:colOff>
      <xdr:row>113</xdr:row>
      <xdr:rowOff>122555</xdr:rowOff>
    </xdr:to>
    <xdr:cxnSp macro="">
      <xdr:nvCxnSpPr>
        <xdr:cNvPr id="23" name="Прямая соединительная линия 22">
          <a:extLst>
            <a:ext uri="{FF2B5EF4-FFF2-40B4-BE49-F238E27FC236}">
              <a16:creationId xmlns:a16="http://schemas.microsoft.com/office/drawing/2014/main" id="{81DCB58E-D252-49D8-B10C-EE4C2E4CC4F1}"/>
            </a:ext>
          </a:extLst>
        </xdr:cNvPr>
        <xdr:cNvCxnSpPr/>
      </xdr:nvCxnSpPr>
      <xdr:spPr>
        <a:xfrm>
          <a:off x="20391972" y="30249214"/>
          <a:ext cx="96208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12086</xdr:colOff>
      <xdr:row>12</xdr:row>
      <xdr:rowOff>114300</xdr:rowOff>
    </xdr:from>
    <xdr:to>
      <xdr:col>10</xdr:col>
      <xdr:colOff>404771</xdr:colOff>
      <xdr:row>12</xdr:row>
      <xdr:rowOff>124946</xdr:rowOff>
    </xdr:to>
    <xdr:cxnSp macro="">
      <xdr:nvCxnSpPr>
        <xdr:cNvPr id="24" name="Прямая соединительная линия 23">
          <a:extLst>
            <a:ext uri="{FF2B5EF4-FFF2-40B4-BE49-F238E27FC236}">
              <a16:creationId xmlns:a16="http://schemas.microsoft.com/office/drawing/2014/main" id="{566D3DD0-FC48-4C81-AFF0-716D06AA6904}"/>
            </a:ext>
          </a:extLst>
        </xdr:cNvPr>
        <xdr:cNvCxnSpPr/>
      </xdr:nvCxnSpPr>
      <xdr:spPr>
        <a:xfrm flipV="1">
          <a:off x="12727961" y="4095750"/>
          <a:ext cx="392685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262034</xdr:colOff>
      <xdr:row>98</xdr:row>
      <xdr:rowOff>123825</xdr:rowOff>
    </xdr:from>
    <xdr:to>
      <xdr:col>13</xdr:col>
      <xdr:colOff>265455</xdr:colOff>
      <xdr:row>98</xdr:row>
      <xdr:rowOff>123825</xdr:rowOff>
    </xdr:to>
    <xdr:cxnSp macro="">
      <xdr:nvCxnSpPr>
        <xdr:cNvPr id="25" name="Прямая соединительная линия 24">
          <a:extLst>
            <a:ext uri="{FF2B5EF4-FFF2-40B4-BE49-F238E27FC236}">
              <a16:creationId xmlns:a16="http://schemas.microsoft.com/office/drawing/2014/main" id="{E04F0A17-520E-4F8C-9CC1-148E7885E579}"/>
            </a:ext>
          </a:extLst>
        </xdr:cNvPr>
        <xdr:cNvCxnSpPr/>
      </xdr:nvCxnSpPr>
      <xdr:spPr>
        <a:xfrm>
          <a:off x="14159009" y="26536650"/>
          <a:ext cx="59397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385935</xdr:colOff>
      <xdr:row>62</xdr:row>
      <xdr:rowOff>110938</xdr:rowOff>
    </xdr:from>
    <xdr:to>
      <xdr:col>21</xdr:col>
      <xdr:colOff>8041</xdr:colOff>
      <xdr:row>62</xdr:row>
      <xdr:rowOff>113472</xdr:rowOff>
    </xdr:to>
    <xdr:cxnSp macro="">
      <xdr:nvCxnSpPr>
        <xdr:cNvPr id="26" name="Прямая соединительная линия 25">
          <a:extLst>
            <a:ext uri="{FF2B5EF4-FFF2-40B4-BE49-F238E27FC236}">
              <a16:creationId xmlns:a16="http://schemas.microsoft.com/office/drawing/2014/main" id="{CC05D291-2E60-49F0-A8A5-5A38FA30DEFD}"/>
            </a:ext>
          </a:extLst>
        </xdr:cNvPr>
        <xdr:cNvCxnSpPr/>
      </xdr:nvCxnSpPr>
      <xdr:spPr>
        <a:xfrm>
          <a:off x="19007310" y="17332138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1157</xdr:colOff>
      <xdr:row>65</xdr:row>
      <xdr:rowOff>123264</xdr:rowOff>
    </xdr:from>
    <xdr:to>
      <xdr:col>13</xdr:col>
      <xdr:colOff>581802</xdr:colOff>
      <xdr:row>65</xdr:row>
      <xdr:rowOff>124239</xdr:rowOff>
    </xdr:to>
    <xdr:cxnSp macro="">
      <xdr:nvCxnSpPr>
        <xdr:cNvPr id="27" name="Прямая соединительная линия 26">
          <a:extLst>
            <a:ext uri="{FF2B5EF4-FFF2-40B4-BE49-F238E27FC236}">
              <a16:creationId xmlns:a16="http://schemas.microsoft.com/office/drawing/2014/main" id="{40969EE9-04DF-4BBC-B77A-21FD7199DCE3}"/>
            </a:ext>
          </a:extLst>
        </xdr:cNvPr>
        <xdr:cNvCxnSpPr/>
      </xdr:nvCxnSpPr>
      <xdr:spPr>
        <a:xfrm>
          <a:off x="13898132" y="18087414"/>
          <a:ext cx="1171195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111683</xdr:colOff>
      <xdr:row>70</xdr:row>
      <xdr:rowOff>117199</xdr:rowOff>
    </xdr:from>
    <xdr:to>
      <xdr:col>21</xdr:col>
      <xdr:colOff>306491</xdr:colOff>
      <xdr:row>70</xdr:row>
      <xdr:rowOff>122201</xdr:rowOff>
    </xdr:to>
    <xdr:cxnSp macro="">
      <xdr:nvCxnSpPr>
        <xdr:cNvPr id="28" name="Прямая соединительная линия 27">
          <a:extLst>
            <a:ext uri="{FF2B5EF4-FFF2-40B4-BE49-F238E27FC236}">
              <a16:creationId xmlns:a16="http://schemas.microsoft.com/office/drawing/2014/main" id="{84D60A97-9CAD-4D9C-BD7F-241480AFA513}"/>
            </a:ext>
          </a:extLst>
        </xdr:cNvPr>
        <xdr:cNvCxnSpPr/>
      </xdr:nvCxnSpPr>
      <xdr:spPr>
        <a:xfrm flipV="1">
          <a:off x="19323608" y="19319599"/>
          <a:ext cx="194808" cy="500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484</xdr:colOff>
      <xdr:row>66</xdr:row>
      <xdr:rowOff>130066</xdr:rowOff>
    </xdr:from>
    <xdr:to>
      <xdr:col>12</xdr:col>
      <xdr:colOff>528355</xdr:colOff>
      <xdr:row>66</xdr:row>
      <xdr:rowOff>131280</xdr:rowOff>
    </xdr:to>
    <xdr:cxnSp macro="">
      <xdr:nvCxnSpPr>
        <xdr:cNvPr id="29" name="Прямая соединительная линия 28">
          <a:extLst>
            <a:ext uri="{FF2B5EF4-FFF2-40B4-BE49-F238E27FC236}">
              <a16:creationId xmlns:a16="http://schemas.microsoft.com/office/drawing/2014/main" id="{C32DED98-A700-448A-B7BC-B9C4C685178C}"/>
            </a:ext>
          </a:extLst>
        </xdr:cNvPr>
        <xdr:cNvCxnSpPr/>
      </xdr:nvCxnSpPr>
      <xdr:spPr>
        <a:xfrm>
          <a:off x="13897459" y="18341866"/>
          <a:ext cx="527871" cy="12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377757</xdr:colOff>
      <xdr:row>75</xdr:row>
      <xdr:rowOff>158125</xdr:rowOff>
    </xdr:from>
    <xdr:to>
      <xdr:col>12</xdr:col>
      <xdr:colOff>378304</xdr:colOff>
      <xdr:row>75</xdr:row>
      <xdr:rowOff>158612</xdr:rowOff>
    </xdr:to>
    <xdr:cxnSp macro="">
      <xdr:nvCxnSpPr>
        <xdr:cNvPr id="30" name="Прямая соединительная линия 29">
          <a:extLst>
            <a:ext uri="{FF2B5EF4-FFF2-40B4-BE49-F238E27FC236}">
              <a16:creationId xmlns:a16="http://schemas.microsoft.com/office/drawing/2014/main" id="{CA82504D-6EB2-4FA0-96DA-30744BD4B930}"/>
            </a:ext>
          </a:extLst>
        </xdr:cNvPr>
        <xdr:cNvCxnSpPr/>
      </xdr:nvCxnSpPr>
      <xdr:spPr>
        <a:xfrm>
          <a:off x="13684182" y="20598775"/>
          <a:ext cx="59109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208420</xdr:colOff>
      <xdr:row>74</xdr:row>
      <xdr:rowOff>122023</xdr:rowOff>
    </xdr:from>
    <xdr:to>
      <xdr:col>13</xdr:col>
      <xdr:colOff>523168</xdr:colOff>
      <xdr:row>74</xdr:row>
      <xdr:rowOff>122360</xdr:rowOff>
    </xdr:to>
    <xdr:cxnSp macro="">
      <xdr:nvCxnSpPr>
        <xdr:cNvPr id="31" name="Прямая соединительная линия 30">
          <a:extLst>
            <a:ext uri="{FF2B5EF4-FFF2-40B4-BE49-F238E27FC236}">
              <a16:creationId xmlns:a16="http://schemas.microsoft.com/office/drawing/2014/main" id="{B80F38C4-A89C-444D-946A-BA44959BAA4D}"/>
            </a:ext>
          </a:extLst>
        </xdr:cNvPr>
        <xdr:cNvCxnSpPr/>
      </xdr:nvCxnSpPr>
      <xdr:spPr>
        <a:xfrm>
          <a:off x="14695945" y="20315023"/>
          <a:ext cx="314748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324978</xdr:colOff>
      <xdr:row>84</xdr:row>
      <xdr:rowOff>117231</xdr:rowOff>
    </xdr:from>
    <xdr:to>
      <xdr:col>21</xdr:col>
      <xdr:colOff>343512</xdr:colOff>
      <xdr:row>84</xdr:row>
      <xdr:rowOff>123265</xdr:rowOff>
    </xdr:to>
    <xdr:cxnSp macro="">
      <xdr:nvCxnSpPr>
        <xdr:cNvPr id="32" name="Прямая соединительная линия 31">
          <a:extLst>
            <a:ext uri="{FF2B5EF4-FFF2-40B4-BE49-F238E27FC236}">
              <a16:creationId xmlns:a16="http://schemas.microsoft.com/office/drawing/2014/main" id="{E2FA3205-9996-4057-9A4B-D934FBB72BC4}"/>
            </a:ext>
          </a:extLst>
        </xdr:cNvPr>
        <xdr:cNvCxnSpPr/>
      </xdr:nvCxnSpPr>
      <xdr:spPr>
        <a:xfrm flipV="1">
          <a:off x="18946353" y="23062956"/>
          <a:ext cx="609084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280168</xdr:colOff>
      <xdr:row>87</xdr:row>
      <xdr:rowOff>122792</xdr:rowOff>
    </xdr:from>
    <xdr:to>
      <xdr:col>14</xdr:col>
      <xdr:colOff>983</xdr:colOff>
      <xdr:row>87</xdr:row>
      <xdr:rowOff>124240</xdr:rowOff>
    </xdr:to>
    <xdr:cxnSp macro="">
      <xdr:nvCxnSpPr>
        <xdr:cNvPr id="33" name="Прямая соединительная линия 32">
          <a:extLst>
            <a:ext uri="{FF2B5EF4-FFF2-40B4-BE49-F238E27FC236}">
              <a16:creationId xmlns:a16="http://schemas.microsoft.com/office/drawing/2014/main" id="{CDA2EDD5-041E-4B09-A140-D37F755300F5}"/>
            </a:ext>
          </a:extLst>
        </xdr:cNvPr>
        <xdr:cNvCxnSpPr/>
      </xdr:nvCxnSpPr>
      <xdr:spPr>
        <a:xfrm>
          <a:off x="14177143" y="23811467"/>
          <a:ext cx="901915" cy="144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586269</xdr:colOff>
      <xdr:row>80</xdr:row>
      <xdr:rowOff>140804</xdr:rowOff>
    </xdr:from>
    <xdr:to>
      <xdr:col>15</xdr:col>
      <xdr:colOff>8948</xdr:colOff>
      <xdr:row>80</xdr:row>
      <xdr:rowOff>142753</xdr:rowOff>
    </xdr:to>
    <xdr:cxnSp macro="">
      <xdr:nvCxnSpPr>
        <xdr:cNvPr id="34" name="Прямая соединительная линия 33">
          <a:extLst>
            <a:ext uri="{FF2B5EF4-FFF2-40B4-BE49-F238E27FC236}">
              <a16:creationId xmlns:a16="http://schemas.microsoft.com/office/drawing/2014/main" id="{36C3BB8E-D694-4F6C-95C8-4CDE55816623}"/>
            </a:ext>
          </a:extLst>
        </xdr:cNvPr>
        <xdr:cNvCxnSpPr/>
      </xdr:nvCxnSpPr>
      <xdr:spPr>
        <a:xfrm flipV="1">
          <a:off x="14483244" y="22019729"/>
          <a:ext cx="1194329" cy="194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589349</xdr:colOff>
      <xdr:row>81</xdr:row>
      <xdr:rowOff>107146</xdr:rowOff>
    </xdr:from>
    <xdr:to>
      <xdr:col>14</xdr:col>
      <xdr:colOff>589524</xdr:colOff>
      <xdr:row>81</xdr:row>
      <xdr:rowOff>107146</xdr:rowOff>
    </xdr:to>
    <xdr:cxnSp macro="">
      <xdr:nvCxnSpPr>
        <xdr:cNvPr id="35" name="Прямая соединительная линия 34">
          <a:extLst>
            <a:ext uri="{FF2B5EF4-FFF2-40B4-BE49-F238E27FC236}">
              <a16:creationId xmlns:a16="http://schemas.microsoft.com/office/drawing/2014/main" id="{3BBBE6C6-2A33-431B-A0B8-44F39825ACFF}"/>
            </a:ext>
          </a:extLst>
        </xdr:cNvPr>
        <xdr:cNvCxnSpPr/>
      </xdr:nvCxnSpPr>
      <xdr:spPr>
        <a:xfrm>
          <a:off x="14486324" y="22290871"/>
          <a:ext cx="11812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579701</xdr:colOff>
      <xdr:row>82</xdr:row>
      <xdr:rowOff>124558</xdr:rowOff>
    </xdr:from>
    <xdr:to>
      <xdr:col>15</xdr:col>
      <xdr:colOff>13798</xdr:colOff>
      <xdr:row>82</xdr:row>
      <xdr:rowOff>131885</xdr:rowOff>
    </xdr:to>
    <xdr:cxnSp macro="">
      <xdr:nvCxnSpPr>
        <xdr:cNvPr id="36" name="Прямая соединительная линия 35">
          <a:extLst>
            <a:ext uri="{FF2B5EF4-FFF2-40B4-BE49-F238E27FC236}">
              <a16:creationId xmlns:a16="http://schemas.microsoft.com/office/drawing/2014/main" id="{3AA338B7-113B-4A93-A976-669BFD4E951B}"/>
            </a:ext>
          </a:extLst>
        </xdr:cNvPr>
        <xdr:cNvCxnSpPr/>
      </xdr:nvCxnSpPr>
      <xdr:spPr>
        <a:xfrm flipV="1">
          <a:off x="15067226" y="22574983"/>
          <a:ext cx="615197" cy="732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585083</xdr:colOff>
      <xdr:row>83</xdr:row>
      <xdr:rowOff>124804</xdr:rowOff>
    </xdr:from>
    <xdr:to>
      <xdr:col>15</xdr:col>
      <xdr:colOff>10569</xdr:colOff>
      <xdr:row>83</xdr:row>
      <xdr:rowOff>129743</xdr:rowOff>
    </xdr:to>
    <xdr:cxnSp macro="">
      <xdr:nvCxnSpPr>
        <xdr:cNvPr id="37" name="Прямая соединительная линия 36">
          <a:extLst>
            <a:ext uri="{FF2B5EF4-FFF2-40B4-BE49-F238E27FC236}">
              <a16:creationId xmlns:a16="http://schemas.microsoft.com/office/drawing/2014/main" id="{E47E3D39-820F-49E8-9C14-DD61C616C125}"/>
            </a:ext>
          </a:extLst>
        </xdr:cNvPr>
        <xdr:cNvCxnSpPr/>
      </xdr:nvCxnSpPr>
      <xdr:spPr>
        <a:xfrm flipV="1">
          <a:off x="15072608" y="22822879"/>
          <a:ext cx="606586" cy="493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587977</xdr:colOff>
      <xdr:row>88</xdr:row>
      <xdr:rowOff>125398</xdr:rowOff>
    </xdr:from>
    <xdr:to>
      <xdr:col>15</xdr:col>
      <xdr:colOff>15017</xdr:colOff>
      <xdr:row>88</xdr:row>
      <xdr:rowOff>125398</xdr:rowOff>
    </xdr:to>
    <xdr:cxnSp macro="">
      <xdr:nvCxnSpPr>
        <xdr:cNvPr id="38" name="Прямая соединительная линия 37">
          <a:extLst>
            <a:ext uri="{FF2B5EF4-FFF2-40B4-BE49-F238E27FC236}">
              <a16:creationId xmlns:a16="http://schemas.microsoft.com/office/drawing/2014/main" id="{FFD82158-1C79-44BD-AC97-4D09C27BA37B}"/>
            </a:ext>
          </a:extLst>
        </xdr:cNvPr>
        <xdr:cNvCxnSpPr/>
      </xdr:nvCxnSpPr>
      <xdr:spPr>
        <a:xfrm>
          <a:off x="15075502" y="24061723"/>
          <a:ext cx="60814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268177</xdr:colOff>
      <xdr:row>91</xdr:row>
      <xdr:rowOff>127162</xdr:rowOff>
    </xdr:from>
    <xdr:to>
      <xdr:col>14</xdr:col>
      <xdr:colOff>974</xdr:colOff>
      <xdr:row>91</xdr:row>
      <xdr:rowOff>136280</xdr:rowOff>
    </xdr:to>
    <xdr:cxnSp macro="">
      <xdr:nvCxnSpPr>
        <xdr:cNvPr id="39" name="Прямая соединительная линия 38">
          <a:extLst>
            <a:ext uri="{FF2B5EF4-FFF2-40B4-BE49-F238E27FC236}">
              <a16:creationId xmlns:a16="http://schemas.microsoft.com/office/drawing/2014/main" id="{93AAC863-73E6-4061-894A-D2CEFC862FBB}"/>
            </a:ext>
          </a:extLst>
        </xdr:cNvPr>
        <xdr:cNvCxnSpPr/>
      </xdr:nvCxnSpPr>
      <xdr:spPr>
        <a:xfrm flipV="1">
          <a:off x="14165152" y="24806437"/>
          <a:ext cx="913897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584057</xdr:colOff>
      <xdr:row>92</xdr:row>
      <xdr:rowOff>121078</xdr:rowOff>
    </xdr:from>
    <xdr:to>
      <xdr:col>15</xdr:col>
      <xdr:colOff>5866</xdr:colOff>
      <xdr:row>92</xdr:row>
      <xdr:rowOff>121078</xdr:rowOff>
    </xdr:to>
    <xdr:cxnSp macro="">
      <xdr:nvCxnSpPr>
        <xdr:cNvPr id="40" name="Прямая соединительная линия 39">
          <a:extLst>
            <a:ext uri="{FF2B5EF4-FFF2-40B4-BE49-F238E27FC236}">
              <a16:creationId xmlns:a16="http://schemas.microsoft.com/office/drawing/2014/main" id="{184FC248-87C0-4BE1-9342-B414D4055ADB}"/>
            </a:ext>
          </a:extLst>
        </xdr:cNvPr>
        <xdr:cNvCxnSpPr/>
      </xdr:nvCxnSpPr>
      <xdr:spPr>
        <a:xfrm>
          <a:off x="15071582" y="25048003"/>
          <a:ext cx="60290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282771</xdr:colOff>
      <xdr:row>93</xdr:row>
      <xdr:rowOff>123070</xdr:rowOff>
    </xdr:from>
    <xdr:to>
      <xdr:col>21</xdr:col>
      <xdr:colOff>92</xdr:colOff>
      <xdr:row>93</xdr:row>
      <xdr:rowOff>124238</xdr:rowOff>
    </xdr:to>
    <xdr:cxnSp macro="">
      <xdr:nvCxnSpPr>
        <xdr:cNvPr id="41" name="Прямая соединительная линия 40">
          <a:extLst>
            <a:ext uri="{FF2B5EF4-FFF2-40B4-BE49-F238E27FC236}">
              <a16:creationId xmlns:a16="http://schemas.microsoft.com/office/drawing/2014/main" id="{84E70ABC-E4B1-433A-9E22-F09C5575F930}"/>
            </a:ext>
          </a:extLst>
        </xdr:cNvPr>
        <xdr:cNvCxnSpPr/>
      </xdr:nvCxnSpPr>
      <xdr:spPr>
        <a:xfrm>
          <a:off x="18904146" y="25297645"/>
          <a:ext cx="307871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7338</xdr:colOff>
      <xdr:row>96</xdr:row>
      <xdr:rowOff>134558</xdr:rowOff>
    </xdr:from>
    <xdr:to>
      <xdr:col>14</xdr:col>
      <xdr:colOff>557444</xdr:colOff>
      <xdr:row>96</xdr:row>
      <xdr:rowOff>134558</xdr:rowOff>
    </xdr:to>
    <xdr:cxnSp macro="">
      <xdr:nvCxnSpPr>
        <xdr:cNvPr id="42" name="Прямая соединительная линия 41">
          <a:extLst>
            <a:ext uri="{FF2B5EF4-FFF2-40B4-BE49-F238E27FC236}">
              <a16:creationId xmlns:a16="http://schemas.microsoft.com/office/drawing/2014/main" id="{EF0B27C8-7203-41FA-8853-17A21A79B71C}"/>
            </a:ext>
          </a:extLst>
        </xdr:cNvPr>
        <xdr:cNvCxnSpPr/>
      </xdr:nvCxnSpPr>
      <xdr:spPr>
        <a:xfrm>
          <a:off x="15085413" y="26052083"/>
          <a:ext cx="55010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98125</xdr:colOff>
      <xdr:row>101</xdr:row>
      <xdr:rowOff>121794</xdr:rowOff>
    </xdr:from>
    <xdr:to>
      <xdr:col>22</xdr:col>
      <xdr:colOff>240781</xdr:colOff>
      <xdr:row>101</xdr:row>
      <xdr:rowOff>121794</xdr:rowOff>
    </xdr:to>
    <xdr:cxnSp macro="">
      <xdr:nvCxnSpPr>
        <xdr:cNvPr id="43" name="Прямая соединительная линия 42">
          <a:extLst>
            <a:ext uri="{FF2B5EF4-FFF2-40B4-BE49-F238E27FC236}">
              <a16:creationId xmlns:a16="http://schemas.microsoft.com/office/drawing/2014/main" id="{5E72202C-F715-4CCF-8B2D-FBA45377EB91}"/>
            </a:ext>
          </a:extLst>
        </xdr:cNvPr>
        <xdr:cNvCxnSpPr/>
      </xdr:nvCxnSpPr>
      <xdr:spPr>
        <a:xfrm>
          <a:off x="19900600" y="27277569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570595</xdr:colOff>
      <xdr:row>103</xdr:row>
      <xdr:rowOff>116069</xdr:rowOff>
    </xdr:from>
    <xdr:to>
      <xdr:col>22</xdr:col>
      <xdr:colOff>268303</xdr:colOff>
      <xdr:row>103</xdr:row>
      <xdr:rowOff>116069</xdr:rowOff>
    </xdr:to>
    <xdr:cxnSp macro="">
      <xdr:nvCxnSpPr>
        <xdr:cNvPr id="44" name="Прямая соединительная линия 43">
          <a:extLst>
            <a:ext uri="{FF2B5EF4-FFF2-40B4-BE49-F238E27FC236}">
              <a16:creationId xmlns:a16="http://schemas.microsoft.com/office/drawing/2014/main" id="{441E4101-C1CE-4E61-982F-85AFD41AB940}"/>
            </a:ext>
          </a:extLst>
        </xdr:cNvPr>
        <xdr:cNvCxnSpPr/>
      </xdr:nvCxnSpPr>
      <xdr:spPr>
        <a:xfrm>
          <a:off x="19191970" y="27767144"/>
          <a:ext cx="87880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550844</xdr:colOff>
      <xdr:row>99</xdr:row>
      <xdr:rowOff>123597</xdr:rowOff>
    </xdr:from>
    <xdr:to>
      <xdr:col>22</xdr:col>
      <xdr:colOff>367308</xdr:colOff>
      <xdr:row>99</xdr:row>
      <xdr:rowOff>123597</xdr:rowOff>
    </xdr:to>
    <xdr:cxnSp macro="">
      <xdr:nvCxnSpPr>
        <xdr:cNvPr id="45" name="Прямая соединительная линия 44">
          <a:extLst>
            <a:ext uri="{FF2B5EF4-FFF2-40B4-BE49-F238E27FC236}">
              <a16:creationId xmlns:a16="http://schemas.microsoft.com/office/drawing/2014/main" id="{778C925F-5723-4853-B8B2-E22668654EFA}"/>
            </a:ext>
          </a:extLst>
        </xdr:cNvPr>
        <xdr:cNvCxnSpPr/>
      </xdr:nvCxnSpPr>
      <xdr:spPr>
        <a:xfrm>
          <a:off x="19762769" y="26784072"/>
          <a:ext cx="40701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88364</xdr:colOff>
      <xdr:row>116</xdr:row>
      <xdr:rowOff>120326</xdr:rowOff>
    </xdr:from>
    <xdr:to>
      <xdr:col>24</xdr:col>
      <xdr:colOff>173567</xdr:colOff>
      <xdr:row>116</xdr:row>
      <xdr:rowOff>121242</xdr:rowOff>
    </xdr:to>
    <xdr:cxnSp macro="">
      <xdr:nvCxnSpPr>
        <xdr:cNvPr id="46" name="Прямая соединительная линия 45">
          <a:extLst>
            <a:ext uri="{FF2B5EF4-FFF2-40B4-BE49-F238E27FC236}">
              <a16:creationId xmlns:a16="http://schemas.microsoft.com/office/drawing/2014/main" id="{31242E63-778D-4FFF-A437-3E6389D9DAB6}"/>
            </a:ext>
          </a:extLst>
        </xdr:cNvPr>
        <xdr:cNvCxnSpPr/>
      </xdr:nvCxnSpPr>
      <xdr:spPr>
        <a:xfrm>
          <a:off x="21071939" y="31219451"/>
          <a:ext cx="85203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588085</xdr:colOff>
      <xdr:row>114</xdr:row>
      <xdr:rowOff>228527</xdr:rowOff>
    </xdr:from>
    <xdr:to>
      <xdr:col>24</xdr:col>
      <xdr:colOff>84153</xdr:colOff>
      <xdr:row>114</xdr:row>
      <xdr:rowOff>230670</xdr:rowOff>
    </xdr:to>
    <xdr:cxnSp macro="">
      <xdr:nvCxnSpPr>
        <xdr:cNvPr id="47" name="Прямая соединительная линия 46">
          <a:extLst>
            <a:ext uri="{FF2B5EF4-FFF2-40B4-BE49-F238E27FC236}">
              <a16:creationId xmlns:a16="http://schemas.microsoft.com/office/drawing/2014/main" id="{C8DFE308-D764-4484-84AD-2E51A794607B}"/>
            </a:ext>
          </a:extLst>
        </xdr:cNvPr>
        <xdr:cNvCxnSpPr/>
      </xdr:nvCxnSpPr>
      <xdr:spPr>
        <a:xfrm>
          <a:off x="20390560" y="30603752"/>
          <a:ext cx="677168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79775</xdr:colOff>
      <xdr:row>72</xdr:row>
      <xdr:rowOff>110938</xdr:rowOff>
    </xdr:from>
    <xdr:to>
      <xdr:col>21</xdr:col>
      <xdr:colOff>249371</xdr:colOff>
      <xdr:row>72</xdr:row>
      <xdr:rowOff>113472</xdr:rowOff>
    </xdr:to>
    <xdr:cxnSp macro="">
      <xdr:nvCxnSpPr>
        <xdr:cNvPr id="48" name="Прямая соединительная линия 47">
          <a:extLst>
            <a:ext uri="{FF2B5EF4-FFF2-40B4-BE49-F238E27FC236}">
              <a16:creationId xmlns:a16="http://schemas.microsoft.com/office/drawing/2014/main" id="{0C2F903F-49D5-4BC1-A635-8031905FAA48}"/>
            </a:ext>
          </a:extLst>
        </xdr:cNvPr>
        <xdr:cNvCxnSpPr/>
      </xdr:nvCxnSpPr>
      <xdr:spPr>
        <a:xfrm>
          <a:off x="19291700" y="19808638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366674</xdr:colOff>
      <xdr:row>69</xdr:row>
      <xdr:rowOff>114714</xdr:rowOff>
    </xdr:from>
    <xdr:to>
      <xdr:col>21</xdr:col>
      <xdr:colOff>120247</xdr:colOff>
      <xdr:row>69</xdr:row>
      <xdr:rowOff>114714</xdr:rowOff>
    </xdr:to>
    <xdr:cxnSp macro="">
      <xdr:nvCxnSpPr>
        <xdr:cNvPr id="49" name="Прямая соединительная линия 48">
          <a:extLst>
            <a:ext uri="{FF2B5EF4-FFF2-40B4-BE49-F238E27FC236}">
              <a16:creationId xmlns:a16="http://schemas.microsoft.com/office/drawing/2014/main" id="{1D2097B9-C2F3-46DA-9CD4-67387FFC4EEB}"/>
            </a:ext>
          </a:extLst>
        </xdr:cNvPr>
        <xdr:cNvCxnSpPr/>
      </xdr:nvCxnSpPr>
      <xdr:spPr>
        <a:xfrm>
          <a:off x="18988049" y="19069464"/>
          <a:ext cx="3441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371623</xdr:colOff>
      <xdr:row>68</xdr:row>
      <xdr:rowOff>112229</xdr:rowOff>
    </xdr:from>
    <xdr:to>
      <xdr:col>21</xdr:col>
      <xdr:colOff>229598</xdr:colOff>
      <xdr:row>68</xdr:row>
      <xdr:rowOff>112230</xdr:rowOff>
    </xdr:to>
    <xdr:cxnSp macro="">
      <xdr:nvCxnSpPr>
        <xdr:cNvPr id="50" name="Прямая соединительная линия 49">
          <a:extLst>
            <a:ext uri="{FF2B5EF4-FFF2-40B4-BE49-F238E27FC236}">
              <a16:creationId xmlns:a16="http://schemas.microsoft.com/office/drawing/2014/main" id="{BB1A95F0-1D39-4BB8-BA49-9762FCC738A4}"/>
            </a:ext>
          </a:extLst>
        </xdr:cNvPr>
        <xdr:cNvCxnSpPr/>
      </xdr:nvCxnSpPr>
      <xdr:spPr>
        <a:xfrm flipV="1">
          <a:off x="18992998" y="18819329"/>
          <a:ext cx="448525" cy="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576858</xdr:colOff>
      <xdr:row>85</xdr:row>
      <xdr:rowOff>123825</xdr:rowOff>
    </xdr:from>
    <xdr:to>
      <xdr:col>14</xdr:col>
      <xdr:colOff>7844</xdr:colOff>
      <xdr:row>85</xdr:row>
      <xdr:rowOff>132317</xdr:rowOff>
    </xdr:to>
    <xdr:cxnSp macro="">
      <xdr:nvCxnSpPr>
        <xdr:cNvPr id="51" name="Прямая соединительная линия 50">
          <a:extLst>
            <a:ext uri="{FF2B5EF4-FFF2-40B4-BE49-F238E27FC236}">
              <a16:creationId xmlns:a16="http://schemas.microsoft.com/office/drawing/2014/main" id="{7E5BA1BE-61D8-4C2B-9623-EBA3758B625D}"/>
            </a:ext>
          </a:extLst>
        </xdr:cNvPr>
        <xdr:cNvCxnSpPr/>
      </xdr:nvCxnSpPr>
      <xdr:spPr>
        <a:xfrm flipV="1">
          <a:off x="13292733" y="23317200"/>
          <a:ext cx="1793186" cy="849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282750</xdr:colOff>
      <xdr:row>89</xdr:row>
      <xdr:rowOff>124239</xdr:rowOff>
    </xdr:from>
    <xdr:to>
      <xdr:col>21</xdr:col>
      <xdr:colOff>1359</xdr:colOff>
      <xdr:row>89</xdr:row>
      <xdr:rowOff>124239</xdr:rowOff>
    </xdr:to>
    <xdr:cxnSp macro="">
      <xdr:nvCxnSpPr>
        <xdr:cNvPr id="52" name="Прямая соединительная линия 51">
          <a:extLst>
            <a:ext uri="{FF2B5EF4-FFF2-40B4-BE49-F238E27FC236}">
              <a16:creationId xmlns:a16="http://schemas.microsoft.com/office/drawing/2014/main" id="{475E5849-D86A-4D14-855E-E32EE97C6FDF}"/>
            </a:ext>
          </a:extLst>
        </xdr:cNvPr>
        <xdr:cNvCxnSpPr/>
      </xdr:nvCxnSpPr>
      <xdr:spPr>
        <a:xfrm>
          <a:off x="18904125" y="24308214"/>
          <a:ext cx="3091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332411</xdr:colOff>
      <xdr:row>28</xdr:row>
      <xdr:rowOff>119264</xdr:rowOff>
    </xdr:from>
    <xdr:to>
      <xdr:col>21</xdr:col>
      <xdr:colOff>307514</xdr:colOff>
      <xdr:row>28</xdr:row>
      <xdr:rowOff>119264</xdr:rowOff>
    </xdr:to>
    <xdr:cxnSp macro="">
      <xdr:nvCxnSpPr>
        <xdr:cNvPr id="53" name="Прямая соединительная линия 52">
          <a:extLst>
            <a:ext uri="{FF2B5EF4-FFF2-40B4-BE49-F238E27FC236}">
              <a16:creationId xmlns:a16="http://schemas.microsoft.com/office/drawing/2014/main" id="{4E554F4D-BD95-420E-820F-34D47FB2A9BC}"/>
            </a:ext>
          </a:extLst>
        </xdr:cNvPr>
        <xdr:cNvCxnSpPr/>
      </xdr:nvCxnSpPr>
      <xdr:spPr>
        <a:xfrm>
          <a:off x="18953786" y="8177414"/>
          <a:ext cx="56565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552402</xdr:colOff>
      <xdr:row>29</xdr:row>
      <xdr:rowOff>128373</xdr:rowOff>
    </xdr:from>
    <xdr:to>
      <xdr:col>22</xdr:col>
      <xdr:colOff>536226</xdr:colOff>
      <xdr:row>29</xdr:row>
      <xdr:rowOff>129493</xdr:rowOff>
    </xdr:to>
    <xdr:cxnSp macro="">
      <xdr:nvCxnSpPr>
        <xdr:cNvPr id="54" name="Прямая соединительная линия 53">
          <a:extLst>
            <a:ext uri="{FF2B5EF4-FFF2-40B4-BE49-F238E27FC236}">
              <a16:creationId xmlns:a16="http://schemas.microsoft.com/office/drawing/2014/main" id="{E60577CB-C733-499F-94D7-0AB8A3D045B5}"/>
            </a:ext>
          </a:extLst>
        </xdr:cNvPr>
        <xdr:cNvCxnSpPr/>
      </xdr:nvCxnSpPr>
      <xdr:spPr>
        <a:xfrm>
          <a:off x="19173777" y="8434173"/>
          <a:ext cx="1164924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271488</xdr:colOff>
      <xdr:row>95</xdr:row>
      <xdr:rowOff>119273</xdr:rowOff>
    </xdr:from>
    <xdr:to>
      <xdr:col>14</xdr:col>
      <xdr:colOff>4285</xdr:colOff>
      <xdr:row>95</xdr:row>
      <xdr:rowOff>128391</xdr:rowOff>
    </xdr:to>
    <xdr:cxnSp macro="">
      <xdr:nvCxnSpPr>
        <xdr:cNvPr id="55" name="Прямая соединительная линия 54">
          <a:extLst>
            <a:ext uri="{FF2B5EF4-FFF2-40B4-BE49-F238E27FC236}">
              <a16:creationId xmlns:a16="http://schemas.microsoft.com/office/drawing/2014/main" id="{12279890-AFF2-4C22-8721-C367D345D852}"/>
            </a:ext>
          </a:extLst>
        </xdr:cNvPr>
        <xdr:cNvCxnSpPr/>
      </xdr:nvCxnSpPr>
      <xdr:spPr>
        <a:xfrm flipV="1">
          <a:off x="14168463" y="25789148"/>
          <a:ext cx="913897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389869</xdr:colOff>
      <xdr:row>97</xdr:row>
      <xdr:rowOff>134664</xdr:rowOff>
    </xdr:from>
    <xdr:to>
      <xdr:col>21</xdr:col>
      <xdr:colOff>8286</xdr:colOff>
      <xdr:row>97</xdr:row>
      <xdr:rowOff>135832</xdr:rowOff>
    </xdr:to>
    <xdr:cxnSp macro="">
      <xdr:nvCxnSpPr>
        <xdr:cNvPr id="56" name="Прямая соединительная линия 55">
          <a:extLst>
            <a:ext uri="{FF2B5EF4-FFF2-40B4-BE49-F238E27FC236}">
              <a16:creationId xmlns:a16="http://schemas.microsoft.com/office/drawing/2014/main" id="{FF697E77-6D4A-4AAE-B21A-1A343B84EDCA}"/>
            </a:ext>
          </a:extLst>
        </xdr:cNvPr>
        <xdr:cNvCxnSpPr/>
      </xdr:nvCxnSpPr>
      <xdr:spPr>
        <a:xfrm>
          <a:off x="19011244" y="26299839"/>
          <a:ext cx="208967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667585</xdr:colOff>
      <xdr:row>14</xdr:row>
      <xdr:rowOff>149491</xdr:rowOff>
    </xdr:from>
    <xdr:to>
      <xdr:col>10</xdr:col>
      <xdr:colOff>292500</xdr:colOff>
      <xdr:row>14</xdr:row>
      <xdr:rowOff>149758</xdr:rowOff>
    </xdr:to>
    <xdr:cxnSp macro="">
      <xdr:nvCxnSpPr>
        <xdr:cNvPr id="57" name="Прямая соединительная линия 56">
          <a:extLst>
            <a:ext uri="{FF2B5EF4-FFF2-40B4-BE49-F238E27FC236}">
              <a16:creationId xmlns:a16="http://schemas.microsoft.com/office/drawing/2014/main" id="{F38A95AB-7BD6-48BC-A4C7-933ADEA774C4}"/>
            </a:ext>
          </a:extLst>
        </xdr:cNvPr>
        <xdr:cNvCxnSpPr/>
      </xdr:nvCxnSpPr>
      <xdr:spPr>
        <a:xfrm>
          <a:off x="12011860" y="4626241"/>
          <a:ext cx="996515" cy="26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370324</xdr:colOff>
      <xdr:row>23</xdr:row>
      <xdr:rowOff>125506</xdr:rowOff>
    </xdr:from>
    <xdr:to>
      <xdr:col>14</xdr:col>
      <xdr:colOff>323751</xdr:colOff>
      <xdr:row>23</xdr:row>
      <xdr:rowOff>125506</xdr:rowOff>
    </xdr:to>
    <xdr:cxnSp macro="">
      <xdr:nvCxnSpPr>
        <xdr:cNvPr id="58" name="Прямая соединительная линия 57">
          <a:extLst>
            <a:ext uri="{FF2B5EF4-FFF2-40B4-BE49-F238E27FC236}">
              <a16:creationId xmlns:a16="http://schemas.microsoft.com/office/drawing/2014/main" id="{A176AB68-1D44-4027-BDB1-AF64C4D43CB0}"/>
            </a:ext>
          </a:extLst>
        </xdr:cNvPr>
        <xdr:cNvCxnSpPr/>
      </xdr:nvCxnSpPr>
      <xdr:spPr>
        <a:xfrm>
          <a:off x="14859530" y="7005918"/>
          <a:ext cx="54733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664553</xdr:colOff>
      <xdr:row>11</xdr:row>
      <xdr:rowOff>133350</xdr:rowOff>
    </xdr:from>
    <xdr:to>
      <xdr:col>10</xdr:col>
      <xdr:colOff>0</xdr:colOff>
      <xdr:row>11</xdr:row>
      <xdr:rowOff>134471</xdr:rowOff>
    </xdr:to>
    <xdr:cxnSp macro="">
      <xdr:nvCxnSpPr>
        <xdr:cNvPr id="59" name="Прямая соединительная линия 58">
          <a:extLst>
            <a:ext uri="{FF2B5EF4-FFF2-40B4-BE49-F238E27FC236}">
              <a16:creationId xmlns:a16="http://schemas.microsoft.com/office/drawing/2014/main" id="{F43F738D-B808-473A-8A7C-CE027D986D7A}"/>
            </a:ext>
          </a:extLst>
        </xdr:cNvPr>
        <xdr:cNvCxnSpPr/>
      </xdr:nvCxnSpPr>
      <xdr:spPr>
        <a:xfrm flipV="1">
          <a:off x="12008828" y="3867150"/>
          <a:ext cx="707047" cy="11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375174</xdr:colOff>
      <xdr:row>47</xdr:row>
      <xdr:rowOff>121972</xdr:rowOff>
    </xdr:from>
    <xdr:to>
      <xdr:col>21</xdr:col>
      <xdr:colOff>20805</xdr:colOff>
      <xdr:row>47</xdr:row>
      <xdr:rowOff>123046</xdr:rowOff>
    </xdr:to>
    <xdr:cxnSp macro="">
      <xdr:nvCxnSpPr>
        <xdr:cNvPr id="60" name="Прямая соединительная линия 59">
          <a:extLst>
            <a:ext uri="{FF2B5EF4-FFF2-40B4-BE49-F238E27FC236}">
              <a16:creationId xmlns:a16="http://schemas.microsoft.com/office/drawing/2014/main" id="{EFDC6371-0CA7-411B-8EC7-F340CE279EE0}"/>
            </a:ext>
          </a:extLst>
        </xdr:cNvPr>
        <xdr:cNvCxnSpPr/>
      </xdr:nvCxnSpPr>
      <xdr:spPr>
        <a:xfrm>
          <a:off x="18996549" y="13552222"/>
          <a:ext cx="236181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571559</xdr:colOff>
      <xdr:row>67</xdr:row>
      <xdr:rowOff>121340</xdr:rowOff>
    </xdr:from>
    <xdr:to>
      <xdr:col>13</xdr:col>
      <xdr:colOff>590061</xdr:colOff>
      <xdr:row>67</xdr:row>
      <xdr:rowOff>121340</xdr:rowOff>
    </xdr:to>
    <xdr:cxnSp macro="">
      <xdr:nvCxnSpPr>
        <xdr:cNvPr id="61" name="Прямая соединительная линия 60">
          <a:extLst>
            <a:ext uri="{FF2B5EF4-FFF2-40B4-BE49-F238E27FC236}">
              <a16:creationId xmlns:a16="http://schemas.microsoft.com/office/drawing/2014/main" id="{F3972EB5-9B1F-4314-9B01-7078F8047F30}"/>
            </a:ext>
          </a:extLst>
        </xdr:cNvPr>
        <xdr:cNvCxnSpPr/>
      </xdr:nvCxnSpPr>
      <xdr:spPr>
        <a:xfrm>
          <a:off x="14468534" y="18580790"/>
          <a:ext cx="6090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209039</xdr:colOff>
      <xdr:row>73</xdr:row>
      <xdr:rowOff>131563</xdr:rowOff>
    </xdr:from>
    <xdr:to>
      <xdr:col>13</xdr:col>
      <xdr:colOff>446350</xdr:colOff>
      <xdr:row>73</xdr:row>
      <xdr:rowOff>131869</xdr:rowOff>
    </xdr:to>
    <xdr:cxnSp macro="">
      <xdr:nvCxnSpPr>
        <xdr:cNvPr id="62" name="Прямая соединительная линия 61">
          <a:extLst>
            <a:ext uri="{FF2B5EF4-FFF2-40B4-BE49-F238E27FC236}">
              <a16:creationId xmlns:a16="http://schemas.microsoft.com/office/drawing/2014/main" id="{660A706D-6D59-4601-BF48-EF010C3A6311}"/>
            </a:ext>
          </a:extLst>
        </xdr:cNvPr>
        <xdr:cNvCxnSpPr/>
      </xdr:nvCxnSpPr>
      <xdr:spPr>
        <a:xfrm>
          <a:off x="14696564" y="20076913"/>
          <a:ext cx="237311" cy="30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53928</xdr:colOff>
      <xdr:row>78</xdr:row>
      <xdr:rowOff>120025</xdr:rowOff>
    </xdr:from>
    <xdr:to>
      <xdr:col>21</xdr:col>
      <xdr:colOff>327885</xdr:colOff>
      <xdr:row>78</xdr:row>
      <xdr:rowOff>120512</xdr:rowOff>
    </xdr:to>
    <xdr:cxnSp macro="">
      <xdr:nvCxnSpPr>
        <xdr:cNvPr id="63" name="Прямая соединительная линия 62">
          <a:extLst>
            <a:ext uri="{FF2B5EF4-FFF2-40B4-BE49-F238E27FC236}">
              <a16:creationId xmlns:a16="http://schemas.microsoft.com/office/drawing/2014/main" id="{C4A2A52A-B575-421C-AF47-12FBE5FD50D6}"/>
            </a:ext>
          </a:extLst>
        </xdr:cNvPr>
        <xdr:cNvCxnSpPr/>
      </xdr:nvCxnSpPr>
      <xdr:spPr>
        <a:xfrm>
          <a:off x="19265853" y="21417925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559198</xdr:colOff>
      <xdr:row>100</xdr:row>
      <xdr:rowOff>114072</xdr:rowOff>
    </xdr:from>
    <xdr:to>
      <xdr:col>22</xdr:col>
      <xdr:colOff>111304</xdr:colOff>
      <xdr:row>100</xdr:row>
      <xdr:rowOff>114072</xdr:rowOff>
    </xdr:to>
    <xdr:cxnSp macro="">
      <xdr:nvCxnSpPr>
        <xdr:cNvPr id="64" name="Прямая соединительная линия 63">
          <a:extLst>
            <a:ext uri="{FF2B5EF4-FFF2-40B4-BE49-F238E27FC236}">
              <a16:creationId xmlns:a16="http://schemas.microsoft.com/office/drawing/2014/main" id="{89BDBF90-C6A5-4BCF-8C3C-01CD0B8A27D8}"/>
            </a:ext>
          </a:extLst>
        </xdr:cNvPr>
        <xdr:cNvCxnSpPr/>
      </xdr:nvCxnSpPr>
      <xdr:spPr>
        <a:xfrm>
          <a:off x="19771123" y="27022197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2095</xdr:colOff>
      <xdr:row>115</xdr:row>
      <xdr:rowOff>126654</xdr:rowOff>
    </xdr:from>
    <xdr:to>
      <xdr:col>24</xdr:col>
      <xdr:colOff>88713</xdr:colOff>
      <xdr:row>115</xdr:row>
      <xdr:rowOff>128797</xdr:rowOff>
    </xdr:to>
    <xdr:cxnSp macro="">
      <xdr:nvCxnSpPr>
        <xdr:cNvPr id="65" name="Прямая соединительная линия 64">
          <a:extLst>
            <a:ext uri="{FF2B5EF4-FFF2-40B4-BE49-F238E27FC236}">
              <a16:creationId xmlns:a16="http://schemas.microsoft.com/office/drawing/2014/main" id="{8F60F221-42BE-46B7-A240-8FB876991F87}"/>
            </a:ext>
          </a:extLst>
        </xdr:cNvPr>
        <xdr:cNvCxnSpPr/>
      </xdr:nvCxnSpPr>
      <xdr:spPr>
        <a:xfrm>
          <a:off x="20395120" y="30749529"/>
          <a:ext cx="677168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578111</xdr:colOff>
      <xdr:row>63</xdr:row>
      <xdr:rowOff>110938</xdr:rowOff>
    </xdr:from>
    <xdr:to>
      <xdr:col>21</xdr:col>
      <xdr:colOff>196855</xdr:colOff>
      <xdr:row>63</xdr:row>
      <xdr:rowOff>113472</xdr:rowOff>
    </xdr:to>
    <xdr:cxnSp macro="">
      <xdr:nvCxnSpPr>
        <xdr:cNvPr id="66" name="Прямая соединительная линия 65">
          <a:extLst>
            <a:ext uri="{FF2B5EF4-FFF2-40B4-BE49-F238E27FC236}">
              <a16:creationId xmlns:a16="http://schemas.microsoft.com/office/drawing/2014/main" id="{D925D0F4-1769-4E87-AD47-2F11DF9BF23E}"/>
            </a:ext>
          </a:extLst>
        </xdr:cNvPr>
        <xdr:cNvCxnSpPr/>
      </xdr:nvCxnSpPr>
      <xdr:spPr>
        <a:xfrm>
          <a:off x="19199486" y="17579788"/>
          <a:ext cx="209294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72978</xdr:colOff>
      <xdr:row>79</xdr:row>
      <xdr:rowOff>139075</xdr:rowOff>
    </xdr:from>
    <xdr:to>
      <xdr:col>21</xdr:col>
      <xdr:colOff>346935</xdr:colOff>
      <xdr:row>79</xdr:row>
      <xdr:rowOff>139562</xdr:rowOff>
    </xdr:to>
    <xdr:cxnSp macro="">
      <xdr:nvCxnSpPr>
        <xdr:cNvPr id="67" name="Прямая соединительная линия 66">
          <a:extLst>
            <a:ext uri="{FF2B5EF4-FFF2-40B4-BE49-F238E27FC236}">
              <a16:creationId xmlns:a16="http://schemas.microsoft.com/office/drawing/2014/main" id="{409D58E6-B4A4-4019-9F93-690EA878E5E2}"/>
            </a:ext>
          </a:extLst>
        </xdr:cNvPr>
        <xdr:cNvCxnSpPr/>
      </xdr:nvCxnSpPr>
      <xdr:spPr>
        <a:xfrm>
          <a:off x="19284903" y="21741775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202214</xdr:colOff>
      <xdr:row>102</xdr:row>
      <xdr:rowOff>123597</xdr:rowOff>
    </xdr:from>
    <xdr:to>
      <xdr:col>22</xdr:col>
      <xdr:colOff>392089</xdr:colOff>
      <xdr:row>102</xdr:row>
      <xdr:rowOff>123597</xdr:rowOff>
    </xdr:to>
    <xdr:cxnSp macro="">
      <xdr:nvCxnSpPr>
        <xdr:cNvPr id="68" name="Прямая соединительная линия 67">
          <a:extLst>
            <a:ext uri="{FF2B5EF4-FFF2-40B4-BE49-F238E27FC236}">
              <a16:creationId xmlns:a16="http://schemas.microsoft.com/office/drawing/2014/main" id="{22CD3AE5-EB71-42A3-8A82-B7CFE2FA9F43}"/>
            </a:ext>
          </a:extLst>
        </xdr:cNvPr>
        <xdr:cNvCxnSpPr/>
      </xdr:nvCxnSpPr>
      <xdr:spPr>
        <a:xfrm>
          <a:off x="20004689" y="27527022"/>
          <a:ext cx="1898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575213</xdr:colOff>
      <xdr:row>104</xdr:row>
      <xdr:rowOff>116069</xdr:rowOff>
    </xdr:from>
    <xdr:to>
      <xdr:col>21</xdr:col>
      <xdr:colOff>586419</xdr:colOff>
      <xdr:row>104</xdr:row>
      <xdr:rowOff>116069</xdr:rowOff>
    </xdr:to>
    <xdr:cxnSp macro="">
      <xdr:nvCxnSpPr>
        <xdr:cNvPr id="69" name="Прямая соединительная линия 68">
          <a:extLst>
            <a:ext uri="{FF2B5EF4-FFF2-40B4-BE49-F238E27FC236}">
              <a16:creationId xmlns:a16="http://schemas.microsoft.com/office/drawing/2014/main" id="{86E0607F-85D6-452D-9A02-76605C99363A}"/>
            </a:ext>
          </a:extLst>
        </xdr:cNvPr>
        <xdr:cNvCxnSpPr/>
      </xdr:nvCxnSpPr>
      <xdr:spPr>
        <a:xfrm>
          <a:off x="19196588" y="28014794"/>
          <a:ext cx="6017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294226</xdr:colOff>
      <xdr:row>108</xdr:row>
      <xdr:rowOff>109623</xdr:rowOff>
    </xdr:from>
    <xdr:to>
      <xdr:col>21</xdr:col>
      <xdr:colOff>269499</xdr:colOff>
      <xdr:row>108</xdr:row>
      <xdr:rowOff>109623</xdr:rowOff>
    </xdr:to>
    <xdr:cxnSp macro="">
      <xdr:nvCxnSpPr>
        <xdr:cNvPr id="70" name="Прямая соединительная линия 69">
          <a:extLst>
            <a:ext uri="{FF2B5EF4-FFF2-40B4-BE49-F238E27FC236}">
              <a16:creationId xmlns:a16="http://schemas.microsoft.com/office/drawing/2014/main" id="{A01C73D0-67B3-42A0-9497-ABEC8E68F9FA}"/>
            </a:ext>
          </a:extLst>
        </xdr:cNvPr>
        <xdr:cNvCxnSpPr/>
      </xdr:nvCxnSpPr>
      <xdr:spPr>
        <a:xfrm>
          <a:off x="18915601" y="28998948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588739</xdr:colOff>
      <xdr:row>112</xdr:row>
      <xdr:rowOff>123752</xdr:rowOff>
    </xdr:from>
    <xdr:to>
      <xdr:col>26</xdr:col>
      <xdr:colOff>150733</xdr:colOff>
      <xdr:row>112</xdr:row>
      <xdr:rowOff>125895</xdr:rowOff>
    </xdr:to>
    <xdr:cxnSp macro="">
      <xdr:nvCxnSpPr>
        <xdr:cNvPr id="71" name="Прямая соединительная линия 70">
          <a:extLst>
            <a:ext uri="{FF2B5EF4-FFF2-40B4-BE49-F238E27FC236}">
              <a16:creationId xmlns:a16="http://schemas.microsoft.com/office/drawing/2014/main" id="{7F6DD176-6A5D-4CD6-A87F-21390F28BAB3}"/>
            </a:ext>
          </a:extLst>
        </xdr:cNvPr>
        <xdr:cNvCxnSpPr/>
      </xdr:nvCxnSpPr>
      <xdr:spPr>
        <a:xfrm>
          <a:off x="20391214" y="30003677"/>
          <a:ext cx="1924194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8965</xdr:colOff>
      <xdr:row>19</xdr:row>
      <xdr:rowOff>115956</xdr:rowOff>
    </xdr:from>
    <xdr:to>
      <xdr:col>12</xdr:col>
      <xdr:colOff>120</xdr:colOff>
      <xdr:row>19</xdr:row>
      <xdr:rowOff>118118</xdr:rowOff>
    </xdr:to>
    <xdr:cxnSp macro="">
      <xdr:nvCxnSpPr>
        <xdr:cNvPr id="72" name="Прямая соединительная линия 71">
          <a:extLst>
            <a:ext uri="{FF2B5EF4-FFF2-40B4-BE49-F238E27FC236}">
              <a16:creationId xmlns:a16="http://schemas.microsoft.com/office/drawing/2014/main" id="{CFC16BF4-36C2-4B71-BC1A-82077161E238}"/>
            </a:ext>
          </a:extLst>
        </xdr:cNvPr>
        <xdr:cNvCxnSpPr/>
      </xdr:nvCxnSpPr>
      <xdr:spPr>
        <a:xfrm flipV="1">
          <a:off x="13315390" y="5907156"/>
          <a:ext cx="581705" cy="216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320983</xdr:colOff>
      <xdr:row>106</xdr:row>
      <xdr:rowOff>125594</xdr:rowOff>
    </xdr:from>
    <xdr:to>
      <xdr:col>14</xdr:col>
      <xdr:colOff>579547</xdr:colOff>
      <xdr:row>106</xdr:row>
      <xdr:rowOff>125594</xdr:rowOff>
    </xdr:to>
    <xdr:cxnSp macro="">
      <xdr:nvCxnSpPr>
        <xdr:cNvPr id="73" name="Прямая соединительная линия 72">
          <a:extLst>
            <a:ext uri="{FF2B5EF4-FFF2-40B4-BE49-F238E27FC236}">
              <a16:creationId xmlns:a16="http://schemas.microsoft.com/office/drawing/2014/main" id="{E4945337-4489-42A1-8774-6FCF79051CC7}"/>
            </a:ext>
          </a:extLst>
        </xdr:cNvPr>
        <xdr:cNvCxnSpPr/>
      </xdr:nvCxnSpPr>
      <xdr:spPr>
        <a:xfrm>
          <a:off x="15399058" y="28519619"/>
          <a:ext cx="25856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1942</xdr:colOff>
      <xdr:row>44</xdr:row>
      <xdr:rowOff>132789</xdr:rowOff>
    </xdr:from>
    <xdr:to>
      <xdr:col>14</xdr:col>
      <xdr:colOff>386086</xdr:colOff>
      <xdr:row>44</xdr:row>
      <xdr:rowOff>132789</xdr:rowOff>
    </xdr:to>
    <xdr:cxnSp macro="">
      <xdr:nvCxnSpPr>
        <xdr:cNvPr id="74" name="Прямая соединительная линия 73">
          <a:extLst>
            <a:ext uri="{FF2B5EF4-FFF2-40B4-BE49-F238E27FC236}">
              <a16:creationId xmlns:a16="http://schemas.microsoft.com/office/drawing/2014/main" id="{1BF1FEE8-77EA-43E5-988A-5F3EB4209562}"/>
            </a:ext>
          </a:extLst>
        </xdr:cNvPr>
        <xdr:cNvCxnSpPr/>
      </xdr:nvCxnSpPr>
      <xdr:spPr>
        <a:xfrm flipV="1">
          <a:off x="13898917" y="12810564"/>
          <a:ext cx="15652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78653</xdr:colOff>
      <xdr:row>71</xdr:row>
      <xdr:rowOff>117658</xdr:rowOff>
    </xdr:from>
    <xdr:to>
      <xdr:col>21</xdr:col>
      <xdr:colOff>248249</xdr:colOff>
      <xdr:row>71</xdr:row>
      <xdr:rowOff>120192</xdr:rowOff>
    </xdr:to>
    <xdr:cxnSp macro="">
      <xdr:nvCxnSpPr>
        <xdr:cNvPr id="75" name="Прямая соединительная линия 74">
          <a:extLst>
            <a:ext uri="{FF2B5EF4-FFF2-40B4-BE49-F238E27FC236}">
              <a16:creationId xmlns:a16="http://schemas.microsoft.com/office/drawing/2014/main" id="{17748135-84AF-480A-AE52-F42F476D8B48}"/>
            </a:ext>
          </a:extLst>
        </xdr:cNvPr>
        <xdr:cNvCxnSpPr/>
      </xdr:nvCxnSpPr>
      <xdr:spPr>
        <a:xfrm>
          <a:off x="19290578" y="19567708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197894</xdr:colOff>
      <xdr:row>71</xdr:row>
      <xdr:rowOff>123322</xdr:rowOff>
    </xdr:from>
    <xdr:to>
      <xdr:col>13</xdr:col>
      <xdr:colOff>540419</xdr:colOff>
      <xdr:row>71</xdr:row>
      <xdr:rowOff>123659</xdr:rowOff>
    </xdr:to>
    <xdr:cxnSp macro="">
      <xdr:nvCxnSpPr>
        <xdr:cNvPr id="76" name="Прямая соединительная линия 75">
          <a:extLst>
            <a:ext uri="{FF2B5EF4-FFF2-40B4-BE49-F238E27FC236}">
              <a16:creationId xmlns:a16="http://schemas.microsoft.com/office/drawing/2014/main" id="{CD1E5B8E-006D-4C8A-930F-9C17D6B1A6A6}"/>
            </a:ext>
          </a:extLst>
        </xdr:cNvPr>
        <xdr:cNvCxnSpPr/>
      </xdr:nvCxnSpPr>
      <xdr:spPr>
        <a:xfrm>
          <a:off x="14685419" y="19573372"/>
          <a:ext cx="342525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340538</xdr:colOff>
      <xdr:row>51</xdr:row>
      <xdr:rowOff>142314</xdr:rowOff>
    </xdr:from>
    <xdr:to>
      <xdr:col>10</xdr:col>
      <xdr:colOff>421704</xdr:colOff>
      <xdr:row>51</xdr:row>
      <xdr:rowOff>143289</xdr:rowOff>
    </xdr:to>
    <xdr:cxnSp macro="">
      <xdr:nvCxnSpPr>
        <xdr:cNvPr id="77" name="Прямая соединительная линия 76">
          <a:extLst>
            <a:ext uri="{FF2B5EF4-FFF2-40B4-BE49-F238E27FC236}">
              <a16:creationId xmlns:a16="http://schemas.microsoft.com/office/drawing/2014/main" id="{96FAF066-4D5A-4C63-A8A5-A833B33A6024}"/>
            </a:ext>
          </a:extLst>
        </xdr:cNvPr>
        <xdr:cNvCxnSpPr/>
      </xdr:nvCxnSpPr>
      <xdr:spPr>
        <a:xfrm>
          <a:off x="13056413" y="14563164"/>
          <a:ext cx="81166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302072</xdr:colOff>
      <xdr:row>50</xdr:row>
      <xdr:rowOff>113739</xdr:rowOff>
    </xdr:from>
    <xdr:to>
      <xdr:col>15</xdr:col>
      <xdr:colOff>419100</xdr:colOff>
      <xdr:row>50</xdr:row>
      <xdr:rowOff>123825</xdr:rowOff>
    </xdr:to>
    <xdr:cxnSp macro="">
      <xdr:nvCxnSpPr>
        <xdr:cNvPr id="78" name="Прямая соединительная линия 77">
          <a:extLst>
            <a:ext uri="{FF2B5EF4-FFF2-40B4-BE49-F238E27FC236}">
              <a16:creationId xmlns:a16="http://schemas.microsoft.com/office/drawing/2014/main" id="{DF76EC2E-3F90-4E7E-AF03-BFA9ABC6F7EB}"/>
            </a:ext>
          </a:extLst>
        </xdr:cNvPr>
        <xdr:cNvCxnSpPr/>
      </xdr:nvCxnSpPr>
      <xdr:spPr>
        <a:xfrm>
          <a:off x="13017947" y="14286939"/>
          <a:ext cx="3069778" cy="1008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414003</xdr:colOff>
      <xdr:row>52</xdr:row>
      <xdr:rowOff>152400</xdr:rowOff>
    </xdr:from>
    <xdr:to>
      <xdr:col>10</xdr:col>
      <xdr:colOff>588504</xdr:colOff>
      <xdr:row>52</xdr:row>
      <xdr:rowOff>152400</xdr:rowOff>
    </xdr:to>
    <xdr:cxnSp macro="">
      <xdr:nvCxnSpPr>
        <xdr:cNvPr id="79" name="Прямая соединительная линия 78">
          <a:extLst>
            <a:ext uri="{FF2B5EF4-FFF2-40B4-BE49-F238E27FC236}">
              <a16:creationId xmlns:a16="http://schemas.microsoft.com/office/drawing/2014/main" id="{C1A7393A-E6B2-4AE4-BD88-E992F15930D0}"/>
            </a:ext>
          </a:extLst>
        </xdr:cNvPr>
        <xdr:cNvCxnSpPr/>
      </xdr:nvCxnSpPr>
      <xdr:spPr>
        <a:xfrm flipV="1">
          <a:off x="13129878" y="14820900"/>
          <a:ext cx="1745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539136</xdr:colOff>
      <xdr:row>53</xdr:row>
      <xdr:rowOff>133350</xdr:rowOff>
    </xdr:from>
    <xdr:to>
      <xdr:col>12</xdr:col>
      <xdr:colOff>425270</xdr:colOff>
      <xdr:row>53</xdr:row>
      <xdr:rowOff>133350</xdr:rowOff>
    </xdr:to>
    <xdr:cxnSp macro="">
      <xdr:nvCxnSpPr>
        <xdr:cNvPr id="80" name="Прямая соединительная линия 79">
          <a:extLst>
            <a:ext uri="{FF2B5EF4-FFF2-40B4-BE49-F238E27FC236}">
              <a16:creationId xmlns:a16="http://schemas.microsoft.com/office/drawing/2014/main" id="{29522DDD-9E7E-4EC1-B4BA-7B94EF0D896D}"/>
            </a:ext>
          </a:extLst>
        </xdr:cNvPr>
        <xdr:cNvCxnSpPr/>
      </xdr:nvCxnSpPr>
      <xdr:spPr>
        <a:xfrm flipV="1">
          <a:off x="13255011" y="15049500"/>
          <a:ext cx="106723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397901</xdr:colOff>
      <xdr:row>54</xdr:row>
      <xdr:rowOff>180975</xdr:rowOff>
    </xdr:from>
    <xdr:to>
      <xdr:col>13</xdr:col>
      <xdr:colOff>147405</xdr:colOff>
      <xdr:row>54</xdr:row>
      <xdr:rowOff>180975</xdr:rowOff>
    </xdr:to>
    <xdr:cxnSp macro="">
      <xdr:nvCxnSpPr>
        <xdr:cNvPr id="81" name="Прямая соединительная линия 80">
          <a:extLst>
            <a:ext uri="{FF2B5EF4-FFF2-40B4-BE49-F238E27FC236}">
              <a16:creationId xmlns:a16="http://schemas.microsoft.com/office/drawing/2014/main" id="{20CE493D-08D1-4EAD-8195-68BD5E067D16}"/>
            </a:ext>
          </a:extLst>
        </xdr:cNvPr>
        <xdr:cNvCxnSpPr/>
      </xdr:nvCxnSpPr>
      <xdr:spPr>
        <a:xfrm flipV="1">
          <a:off x="14294876" y="15344775"/>
          <a:ext cx="34005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69510</xdr:colOff>
      <xdr:row>55</xdr:row>
      <xdr:rowOff>114300</xdr:rowOff>
    </xdr:from>
    <xdr:to>
      <xdr:col>13</xdr:col>
      <xdr:colOff>228147</xdr:colOff>
      <xdr:row>55</xdr:row>
      <xdr:rowOff>114300</xdr:rowOff>
    </xdr:to>
    <xdr:cxnSp macro="">
      <xdr:nvCxnSpPr>
        <xdr:cNvPr id="82" name="Прямая соединительная линия 81">
          <a:extLst>
            <a:ext uri="{FF2B5EF4-FFF2-40B4-BE49-F238E27FC236}">
              <a16:creationId xmlns:a16="http://schemas.microsoft.com/office/drawing/2014/main" id="{7E3ECD5B-67A1-49EE-80C9-C1EA56ED6746}"/>
            </a:ext>
          </a:extLst>
        </xdr:cNvPr>
        <xdr:cNvCxnSpPr/>
      </xdr:nvCxnSpPr>
      <xdr:spPr>
        <a:xfrm flipV="1">
          <a:off x="14557035" y="15525750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218974</xdr:colOff>
      <xdr:row>56</xdr:row>
      <xdr:rowOff>114300</xdr:rowOff>
    </xdr:from>
    <xdr:to>
      <xdr:col>14</xdr:col>
      <xdr:colOff>2483</xdr:colOff>
      <xdr:row>56</xdr:row>
      <xdr:rowOff>114300</xdr:rowOff>
    </xdr:to>
    <xdr:cxnSp macro="">
      <xdr:nvCxnSpPr>
        <xdr:cNvPr id="83" name="Прямая соединительная линия 82">
          <a:extLst>
            <a:ext uri="{FF2B5EF4-FFF2-40B4-BE49-F238E27FC236}">
              <a16:creationId xmlns:a16="http://schemas.microsoft.com/office/drawing/2014/main" id="{E440E753-4D19-476B-83C4-F366D800DADB}"/>
            </a:ext>
          </a:extLst>
        </xdr:cNvPr>
        <xdr:cNvCxnSpPr/>
      </xdr:nvCxnSpPr>
      <xdr:spPr>
        <a:xfrm flipV="1">
          <a:off x="14706499" y="15849600"/>
          <a:ext cx="3740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</xdr:colOff>
      <xdr:row>57</xdr:row>
      <xdr:rowOff>123825</xdr:rowOff>
    </xdr:from>
    <xdr:to>
      <xdr:col>15</xdr:col>
      <xdr:colOff>11891</xdr:colOff>
      <xdr:row>57</xdr:row>
      <xdr:rowOff>123825</xdr:rowOff>
    </xdr:to>
    <xdr:cxnSp macro="">
      <xdr:nvCxnSpPr>
        <xdr:cNvPr id="84" name="Прямая соединительная линия 83">
          <a:extLst>
            <a:ext uri="{FF2B5EF4-FFF2-40B4-BE49-F238E27FC236}">
              <a16:creationId xmlns:a16="http://schemas.microsoft.com/office/drawing/2014/main" id="{2858C66A-B978-4476-A476-70825166E09E}"/>
            </a:ext>
          </a:extLst>
        </xdr:cNvPr>
        <xdr:cNvCxnSpPr/>
      </xdr:nvCxnSpPr>
      <xdr:spPr>
        <a:xfrm flipV="1">
          <a:off x="15078091" y="16106775"/>
          <a:ext cx="60242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578576</xdr:colOff>
      <xdr:row>58</xdr:row>
      <xdr:rowOff>104775</xdr:rowOff>
    </xdr:from>
    <xdr:to>
      <xdr:col>15</xdr:col>
      <xdr:colOff>119131</xdr:colOff>
      <xdr:row>58</xdr:row>
      <xdr:rowOff>104775</xdr:rowOff>
    </xdr:to>
    <xdr:cxnSp macro="">
      <xdr:nvCxnSpPr>
        <xdr:cNvPr id="85" name="Прямая соединительная линия 84">
          <a:extLst>
            <a:ext uri="{FF2B5EF4-FFF2-40B4-BE49-F238E27FC236}">
              <a16:creationId xmlns:a16="http://schemas.microsoft.com/office/drawing/2014/main" id="{0948E631-15C7-444E-B5BD-6B8AE0A1B541}"/>
            </a:ext>
          </a:extLst>
        </xdr:cNvPr>
        <xdr:cNvCxnSpPr/>
      </xdr:nvCxnSpPr>
      <xdr:spPr>
        <a:xfrm flipV="1">
          <a:off x="15656651" y="16335375"/>
          <a:ext cx="13110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107610</xdr:colOff>
      <xdr:row>59</xdr:row>
      <xdr:rowOff>114300</xdr:rowOff>
    </xdr:from>
    <xdr:to>
      <xdr:col>15</xdr:col>
      <xdr:colOff>266247</xdr:colOff>
      <xdr:row>59</xdr:row>
      <xdr:rowOff>114300</xdr:rowOff>
    </xdr:to>
    <xdr:cxnSp macro="">
      <xdr:nvCxnSpPr>
        <xdr:cNvPr id="86" name="Прямая соединительная линия 85">
          <a:extLst>
            <a:ext uri="{FF2B5EF4-FFF2-40B4-BE49-F238E27FC236}">
              <a16:creationId xmlns:a16="http://schemas.microsoft.com/office/drawing/2014/main" id="{C8104FE5-0D21-4079-B76A-88F3F2398E89}"/>
            </a:ext>
          </a:extLst>
        </xdr:cNvPr>
        <xdr:cNvCxnSpPr/>
      </xdr:nvCxnSpPr>
      <xdr:spPr>
        <a:xfrm flipV="1">
          <a:off x="15776235" y="16592550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240960</xdr:colOff>
      <xdr:row>60</xdr:row>
      <xdr:rowOff>123825</xdr:rowOff>
    </xdr:from>
    <xdr:to>
      <xdr:col>15</xdr:col>
      <xdr:colOff>399597</xdr:colOff>
      <xdr:row>60</xdr:row>
      <xdr:rowOff>123825</xdr:rowOff>
    </xdr:to>
    <xdr:cxnSp macro="">
      <xdr:nvCxnSpPr>
        <xdr:cNvPr id="87" name="Прямая соединительная линия 86">
          <a:extLst>
            <a:ext uri="{FF2B5EF4-FFF2-40B4-BE49-F238E27FC236}">
              <a16:creationId xmlns:a16="http://schemas.microsoft.com/office/drawing/2014/main" id="{A38AC838-32B6-4FEC-9B02-4088530C2795}"/>
            </a:ext>
          </a:extLst>
        </xdr:cNvPr>
        <xdr:cNvCxnSpPr/>
      </xdr:nvCxnSpPr>
      <xdr:spPr>
        <a:xfrm flipV="1">
          <a:off x="15909585" y="16849725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230130</xdr:colOff>
      <xdr:row>36</xdr:row>
      <xdr:rowOff>142314</xdr:rowOff>
    </xdr:from>
    <xdr:to>
      <xdr:col>11</xdr:col>
      <xdr:colOff>54796</xdr:colOff>
      <xdr:row>36</xdr:row>
      <xdr:rowOff>142314</xdr:rowOff>
    </xdr:to>
    <xdr:cxnSp macro="">
      <xdr:nvCxnSpPr>
        <xdr:cNvPr id="88" name="Прямая соединительная линия 87">
          <a:extLst>
            <a:ext uri="{FF2B5EF4-FFF2-40B4-BE49-F238E27FC236}">
              <a16:creationId xmlns:a16="http://schemas.microsoft.com/office/drawing/2014/main" id="{42BC9EC0-3426-47F0-B091-A9ECAE6F98E7}"/>
            </a:ext>
          </a:extLst>
        </xdr:cNvPr>
        <xdr:cNvCxnSpPr/>
      </xdr:nvCxnSpPr>
      <xdr:spPr>
        <a:xfrm flipV="1">
          <a:off x="12946005" y="10181664"/>
          <a:ext cx="41521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39351</xdr:colOff>
      <xdr:row>48</xdr:row>
      <xdr:rowOff>121972</xdr:rowOff>
    </xdr:from>
    <xdr:to>
      <xdr:col>21</xdr:col>
      <xdr:colOff>274826</xdr:colOff>
      <xdr:row>48</xdr:row>
      <xdr:rowOff>123046</xdr:rowOff>
    </xdr:to>
    <xdr:cxnSp macro="">
      <xdr:nvCxnSpPr>
        <xdr:cNvPr id="89" name="Прямая соединительная линия 88">
          <a:extLst>
            <a:ext uri="{FF2B5EF4-FFF2-40B4-BE49-F238E27FC236}">
              <a16:creationId xmlns:a16="http://schemas.microsoft.com/office/drawing/2014/main" id="{94F859B3-0D2F-4135-B5BF-03EA3D708E34}"/>
            </a:ext>
          </a:extLst>
        </xdr:cNvPr>
        <xdr:cNvCxnSpPr/>
      </xdr:nvCxnSpPr>
      <xdr:spPr>
        <a:xfrm>
          <a:off x="19251276" y="13799872"/>
          <a:ext cx="235475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265150</xdr:colOff>
      <xdr:row>49</xdr:row>
      <xdr:rowOff>121972</xdr:rowOff>
    </xdr:from>
    <xdr:to>
      <xdr:col>21</xdr:col>
      <xdr:colOff>500625</xdr:colOff>
      <xdr:row>49</xdr:row>
      <xdr:rowOff>123046</xdr:rowOff>
    </xdr:to>
    <xdr:cxnSp macro="">
      <xdr:nvCxnSpPr>
        <xdr:cNvPr id="90" name="Прямая соединительная линия 89">
          <a:extLst>
            <a:ext uri="{FF2B5EF4-FFF2-40B4-BE49-F238E27FC236}">
              <a16:creationId xmlns:a16="http://schemas.microsoft.com/office/drawing/2014/main" id="{13FE0E3F-349F-4E07-8939-2846E3FCCD89}"/>
            </a:ext>
          </a:extLst>
        </xdr:cNvPr>
        <xdr:cNvCxnSpPr/>
      </xdr:nvCxnSpPr>
      <xdr:spPr>
        <a:xfrm>
          <a:off x="19477075" y="14047522"/>
          <a:ext cx="235475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588159</xdr:colOff>
      <xdr:row>105</xdr:row>
      <xdr:rowOff>105202</xdr:rowOff>
    </xdr:from>
    <xdr:to>
      <xdr:col>22</xdr:col>
      <xdr:colOff>305130</xdr:colOff>
      <xdr:row>105</xdr:row>
      <xdr:rowOff>105202</xdr:rowOff>
    </xdr:to>
    <xdr:cxnSp macro="">
      <xdr:nvCxnSpPr>
        <xdr:cNvPr id="91" name="Прямая соединительная линия 90">
          <a:extLst>
            <a:ext uri="{FF2B5EF4-FFF2-40B4-BE49-F238E27FC236}">
              <a16:creationId xmlns:a16="http://schemas.microsoft.com/office/drawing/2014/main" id="{5F085C74-34CB-4239-9F27-24B51CA06FA3}"/>
            </a:ext>
          </a:extLst>
        </xdr:cNvPr>
        <xdr:cNvCxnSpPr/>
      </xdr:nvCxnSpPr>
      <xdr:spPr>
        <a:xfrm>
          <a:off x="19800084" y="28251577"/>
          <a:ext cx="30752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220923</xdr:colOff>
      <xdr:row>24</xdr:row>
      <xdr:rowOff>109335</xdr:rowOff>
    </xdr:from>
    <xdr:to>
      <xdr:col>14</xdr:col>
      <xdr:colOff>395682</xdr:colOff>
      <xdr:row>24</xdr:row>
      <xdr:rowOff>109335</xdr:rowOff>
    </xdr:to>
    <xdr:cxnSp macro="">
      <xdr:nvCxnSpPr>
        <xdr:cNvPr id="92" name="Прямая соединительная линия 91">
          <a:extLst>
            <a:ext uri="{FF2B5EF4-FFF2-40B4-BE49-F238E27FC236}">
              <a16:creationId xmlns:a16="http://schemas.microsoft.com/office/drawing/2014/main" id="{D6B77D61-84A4-4E51-BCEC-7307D76DB7F0}"/>
            </a:ext>
          </a:extLst>
        </xdr:cNvPr>
        <xdr:cNvCxnSpPr/>
      </xdr:nvCxnSpPr>
      <xdr:spPr>
        <a:xfrm>
          <a:off x="15304041" y="7236276"/>
          <a:ext cx="1747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290908</xdr:colOff>
      <xdr:row>25</xdr:row>
      <xdr:rowOff>121517</xdr:rowOff>
    </xdr:from>
    <xdr:to>
      <xdr:col>14</xdr:col>
      <xdr:colOff>502367</xdr:colOff>
      <xdr:row>25</xdr:row>
      <xdr:rowOff>121517</xdr:rowOff>
    </xdr:to>
    <xdr:cxnSp macro="">
      <xdr:nvCxnSpPr>
        <xdr:cNvPr id="93" name="Прямая соединительная линия 92">
          <a:extLst>
            <a:ext uri="{FF2B5EF4-FFF2-40B4-BE49-F238E27FC236}">
              <a16:creationId xmlns:a16="http://schemas.microsoft.com/office/drawing/2014/main" id="{85863809-0ADD-4AA4-9DFA-AF41A59EEA2B}"/>
            </a:ext>
          </a:extLst>
        </xdr:cNvPr>
        <xdr:cNvCxnSpPr/>
      </xdr:nvCxnSpPr>
      <xdr:spPr>
        <a:xfrm>
          <a:off x="15374026" y="7494988"/>
          <a:ext cx="2114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287996</xdr:colOff>
      <xdr:row>26</xdr:row>
      <xdr:rowOff>116551</xdr:rowOff>
    </xdr:from>
    <xdr:to>
      <xdr:col>15</xdr:col>
      <xdr:colOff>3682</xdr:colOff>
      <xdr:row>26</xdr:row>
      <xdr:rowOff>116551</xdr:rowOff>
    </xdr:to>
    <xdr:cxnSp macro="">
      <xdr:nvCxnSpPr>
        <xdr:cNvPr id="94" name="Прямая соединительная линия 93">
          <a:extLst>
            <a:ext uri="{FF2B5EF4-FFF2-40B4-BE49-F238E27FC236}">
              <a16:creationId xmlns:a16="http://schemas.microsoft.com/office/drawing/2014/main" id="{EA0B794D-5CFD-48CC-99CB-6B0AA1CF55DE}"/>
            </a:ext>
          </a:extLst>
        </xdr:cNvPr>
        <xdr:cNvCxnSpPr/>
      </xdr:nvCxnSpPr>
      <xdr:spPr>
        <a:xfrm>
          <a:off x="15371114" y="7736551"/>
          <a:ext cx="30959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202779</xdr:colOff>
      <xdr:row>37</xdr:row>
      <xdr:rowOff>159121</xdr:rowOff>
    </xdr:from>
    <xdr:to>
      <xdr:col>11</xdr:col>
      <xdr:colOff>339886</xdr:colOff>
      <xdr:row>37</xdr:row>
      <xdr:rowOff>159121</xdr:rowOff>
    </xdr:to>
    <xdr:cxnSp macro="">
      <xdr:nvCxnSpPr>
        <xdr:cNvPr id="95" name="Прямая соединительная линия 94">
          <a:extLst>
            <a:ext uri="{FF2B5EF4-FFF2-40B4-BE49-F238E27FC236}">
              <a16:creationId xmlns:a16="http://schemas.microsoft.com/office/drawing/2014/main" id="{06778986-9D35-43BE-B043-022E7373A241}"/>
            </a:ext>
          </a:extLst>
        </xdr:cNvPr>
        <xdr:cNvCxnSpPr/>
      </xdr:nvCxnSpPr>
      <xdr:spPr>
        <a:xfrm flipV="1">
          <a:off x="12918654" y="10446121"/>
          <a:ext cx="72765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468233</xdr:colOff>
      <xdr:row>39</xdr:row>
      <xdr:rowOff>212914</xdr:rowOff>
    </xdr:from>
    <xdr:to>
      <xdr:col>12</xdr:col>
      <xdr:colOff>474662</xdr:colOff>
      <xdr:row>39</xdr:row>
      <xdr:rowOff>212914</xdr:rowOff>
    </xdr:to>
    <xdr:cxnSp macro="">
      <xdr:nvCxnSpPr>
        <xdr:cNvPr id="97" name="Прямая соединительная линия 96">
          <a:extLst>
            <a:ext uri="{FF2B5EF4-FFF2-40B4-BE49-F238E27FC236}">
              <a16:creationId xmlns:a16="http://schemas.microsoft.com/office/drawing/2014/main" id="{49A663B1-FEEF-448E-B2C5-0DDB1288F512}"/>
            </a:ext>
          </a:extLst>
        </xdr:cNvPr>
        <xdr:cNvCxnSpPr/>
      </xdr:nvCxnSpPr>
      <xdr:spPr>
        <a:xfrm flipV="1">
          <a:off x="13184108" y="11242864"/>
          <a:ext cx="118752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2183</xdr:colOff>
      <xdr:row>40</xdr:row>
      <xdr:rowOff>145678</xdr:rowOff>
    </xdr:from>
    <xdr:to>
      <xdr:col>13</xdr:col>
      <xdr:colOff>467829</xdr:colOff>
      <xdr:row>40</xdr:row>
      <xdr:rowOff>145678</xdr:rowOff>
    </xdr:to>
    <xdr:cxnSp macro="">
      <xdr:nvCxnSpPr>
        <xdr:cNvPr id="99" name="Прямая соединительная линия 98">
          <a:extLst>
            <a:ext uri="{FF2B5EF4-FFF2-40B4-BE49-F238E27FC236}">
              <a16:creationId xmlns:a16="http://schemas.microsoft.com/office/drawing/2014/main" id="{959F432B-0CE1-445D-BC5E-157172B27573}"/>
            </a:ext>
          </a:extLst>
        </xdr:cNvPr>
        <xdr:cNvCxnSpPr/>
      </xdr:nvCxnSpPr>
      <xdr:spPr>
        <a:xfrm flipV="1">
          <a:off x="13899158" y="11499478"/>
          <a:ext cx="105619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353761</xdr:colOff>
      <xdr:row>41</xdr:row>
      <xdr:rowOff>129993</xdr:rowOff>
    </xdr:from>
    <xdr:to>
      <xdr:col>14</xdr:col>
      <xdr:colOff>156600</xdr:colOff>
      <xdr:row>41</xdr:row>
      <xdr:rowOff>129993</xdr:rowOff>
    </xdr:to>
    <xdr:cxnSp macro="">
      <xdr:nvCxnSpPr>
        <xdr:cNvPr id="101" name="Прямая соединительная линия 100">
          <a:extLst>
            <a:ext uri="{FF2B5EF4-FFF2-40B4-BE49-F238E27FC236}">
              <a16:creationId xmlns:a16="http://schemas.microsoft.com/office/drawing/2014/main" id="{509F35B1-EC4B-409B-96EF-734DC972219C}"/>
            </a:ext>
          </a:extLst>
        </xdr:cNvPr>
        <xdr:cNvCxnSpPr/>
      </xdr:nvCxnSpPr>
      <xdr:spPr>
        <a:xfrm flipV="1">
          <a:off x="14250736" y="11969568"/>
          <a:ext cx="98393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134068</xdr:colOff>
      <xdr:row>42</xdr:row>
      <xdr:rowOff>129991</xdr:rowOff>
    </xdr:from>
    <xdr:to>
      <xdr:col>13</xdr:col>
      <xdr:colOff>368446</xdr:colOff>
      <xdr:row>42</xdr:row>
      <xdr:rowOff>129991</xdr:rowOff>
    </xdr:to>
    <xdr:cxnSp macro="">
      <xdr:nvCxnSpPr>
        <xdr:cNvPr id="102" name="Прямая соединительная линия 101">
          <a:extLst>
            <a:ext uri="{FF2B5EF4-FFF2-40B4-BE49-F238E27FC236}">
              <a16:creationId xmlns:a16="http://schemas.microsoft.com/office/drawing/2014/main" id="{6DB5FC10-D2F2-4DA6-ACA6-91A679AAC491}"/>
            </a:ext>
          </a:extLst>
        </xdr:cNvPr>
        <xdr:cNvCxnSpPr/>
      </xdr:nvCxnSpPr>
      <xdr:spPr>
        <a:xfrm flipV="1">
          <a:off x="14621593" y="12293416"/>
          <a:ext cx="23437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268689</xdr:colOff>
      <xdr:row>43</xdr:row>
      <xdr:rowOff>122150</xdr:rowOff>
    </xdr:from>
    <xdr:to>
      <xdr:col>14</xdr:col>
      <xdr:colOff>352879</xdr:colOff>
      <xdr:row>43</xdr:row>
      <xdr:rowOff>131675</xdr:rowOff>
    </xdr:to>
    <xdr:cxnSp macro="">
      <xdr:nvCxnSpPr>
        <xdr:cNvPr id="104" name="Прямая соединительная линия 103">
          <a:extLst>
            <a:ext uri="{FF2B5EF4-FFF2-40B4-BE49-F238E27FC236}">
              <a16:creationId xmlns:a16="http://schemas.microsoft.com/office/drawing/2014/main" id="{772585EE-AC22-45BB-943B-AA7E48ED0D46}"/>
            </a:ext>
          </a:extLst>
        </xdr:cNvPr>
        <xdr:cNvCxnSpPr/>
      </xdr:nvCxnSpPr>
      <xdr:spPr>
        <a:xfrm flipV="1">
          <a:off x="14165664" y="12542750"/>
          <a:ext cx="1265290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297595</xdr:colOff>
      <xdr:row>30</xdr:row>
      <xdr:rowOff>118632</xdr:rowOff>
    </xdr:from>
    <xdr:to>
      <xdr:col>21</xdr:col>
      <xdr:colOff>435675</xdr:colOff>
      <xdr:row>30</xdr:row>
      <xdr:rowOff>119143</xdr:rowOff>
    </xdr:to>
    <xdr:cxnSp macro="">
      <xdr:nvCxnSpPr>
        <xdr:cNvPr id="105" name="Прямая соединительная линия 104">
          <a:extLst>
            <a:ext uri="{FF2B5EF4-FFF2-40B4-BE49-F238E27FC236}">
              <a16:creationId xmlns:a16="http://schemas.microsoft.com/office/drawing/2014/main" id="{18DBEC98-BC07-4D8F-A989-6F03804A7775}"/>
            </a:ext>
          </a:extLst>
        </xdr:cNvPr>
        <xdr:cNvCxnSpPr/>
      </xdr:nvCxnSpPr>
      <xdr:spPr>
        <a:xfrm flipV="1">
          <a:off x="19509520" y="8672082"/>
          <a:ext cx="138080" cy="51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427921</xdr:colOff>
      <xdr:row>31</xdr:row>
      <xdr:rowOff>124459</xdr:rowOff>
    </xdr:from>
    <xdr:to>
      <xdr:col>21</xdr:col>
      <xdr:colOff>552479</xdr:colOff>
      <xdr:row>31</xdr:row>
      <xdr:rowOff>124459</xdr:rowOff>
    </xdr:to>
    <xdr:cxnSp macro="">
      <xdr:nvCxnSpPr>
        <xdr:cNvPr id="106" name="Прямая соединительная линия 105">
          <a:extLst>
            <a:ext uri="{FF2B5EF4-FFF2-40B4-BE49-F238E27FC236}">
              <a16:creationId xmlns:a16="http://schemas.microsoft.com/office/drawing/2014/main" id="{FD6DCC79-409F-4C44-A97B-438A4C3EBBDC}"/>
            </a:ext>
          </a:extLst>
        </xdr:cNvPr>
        <xdr:cNvCxnSpPr/>
      </xdr:nvCxnSpPr>
      <xdr:spPr>
        <a:xfrm>
          <a:off x="19639846" y="8925559"/>
          <a:ext cx="12455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505481</xdr:colOff>
      <xdr:row>32</xdr:row>
      <xdr:rowOff>129856</xdr:rowOff>
    </xdr:from>
    <xdr:to>
      <xdr:col>22</xdr:col>
      <xdr:colOff>42179</xdr:colOff>
      <xdr:row>32</xdr:row>
      <xdr:rowOff>131322</xdr:rowOff>
    </xdr:to>
    <xdr:cxnSp macro="">
      <xdr:nvCxnSpPr>
        <xdr:cNvPr id="107" name="Прямая соединительная линия 106">
          <a:extLst>
            <a:ext uri="{FF2B5EF4-FFF2-40B4-BE49-F238E27FC236}">
              <a16:creationId xmlns:a16="http://schemas.microsoft.com/office/drawing/2014/main" id="{5C4251C9-351A-4B5B-9E58-4DBC9875757A}"/>
            </a:ext>
          </a:extLst>
        </xdr:cNvPr>
        <xdr:cNvCxnSpPr/>
      </xdr:nvCxnSpPr>
      <xdr:spPr>
        <a:xfrm flipV="1">
          <a:off x="19717406" y="9178606"/>
          <a:ext cx="127248" cy="146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46111</xdr:colOff>
      <xdr:row>33</xdr:row>
      <xdr:rowOff>113274</xdr:rowOff>
    </xdr:from>
    <xdr:to>
      <xdr:col>22</xdr:col>
      <xdr:colOff>159837</xdr:colOff>
      <xdr:row>33</xdr:row>
      <xdr:rowOff>113785</xdr:rowOff>
    </xdr:to>
    <xdr:cxnSp macro="">
      <xdr:nvCxnSpPr>
        <xdr:cNvPr id="108" name="Прямая соединительная линия 107">
          <a:extLst>
            <a:ext uri="{FF2B5EF4-FFF2-40B4-BE49-F238E27FC236}">
              <a16:creationId xmlns:a16="http://schemas.microsoft.com/office/drawing/2014/main" id="{8A6CFF1B-B0EF-4062-B9F6-D5875AC57869}"/>
            </a:ext>
          </a:extLst>
        </xdr:cNvPr>
        <xdr:cNvCxnSpPr/>
      </xdr:nvCxnSpPr>
      <xdr:spPr>
        <a:xfrm flipV="1">
          <a:off x="19848586" y="9409674"/>
          <a:ext cx="113726" cy="51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149066</xdr:colOff>
      <xdr:row>34</xdr:row>
      <xdr:rowOff>137634</xdr:rowOff>
    </xdr:from>
    <xdr:to>
      <xdr:col>22</xdr:col>
      <xdr:colOff>275535</xdr:colOff>
      <xdr:row>34</xdr:row>
      <xdr:rowOff>138464</xdr:rowOff>
    </xdr:to>
    <xdr:cxnSp macro="">
      <xdr:nvCxnSpPr>
        <xdr:cNvPr id="109" name="Прямая соединительная линия 108">
          <a:extLst>
            <a:ext uri="{FF2B5EF4-FFF2-40B4-BE49-F238E27FC236}">
              <a16:creationId xmlns:a16="http://schemas.microsoft.com/office/drawing/2014/main" id="{44AD5CDB-3661-4B62-8277-A3E2AB1D93D6}"/>
            </a:ext>
          </a:extLst>
        </xdr:cNvPr>
        <xdr:cNvCxnSpPr/>
      </xdr:nvCxnSpPr>
      <xdr:spPr>
        <a:xfrm flipV="1">
          <a:off x="19951541" y="9681684"/>
          <a:ext cx="126469" cy="83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331178</xdr:colOff>
      <xdr:row>13</xdr:row>
      <xdr:rowOff>114300</xdr:rowOff>
    </xdr:from>
    <xdr:to>
      <xdr:col>12</xdr:col>
      <xdr:colOff>447675</xdr:colOff>
      <xdr:row>13</xdr:row>
      <xdr:rowOff>115421</xdr:rowOff>
    </xdr:to>
    <xdr:cxnSp macro="">
      <xdr:nvCxnSpPr>
        <xdr:cNvPr id="111" name="Прямая соединительная линия 110">
          <a:extLst>
            <a:ext uri="{FF2B5EF4-FFF2-40B4-BE49-F238E27FC236}">
              <a16:creationId xmlns:a16="http://schemas.microsoft.com/office/drawing/2014/main" id="{2850DDD6-B24F-4661-AC4F-BA51D9AC2105}"/>
            </a:ext>
          </a:extLst>
        </xdr:cNvPr>
        <xdr:cNvCxnSpPr/>
      </xdr:nvCxnSpPr>
      <xdr:spPr>
        <a:xfrm flipV="1">
          <a:off x="13637603" y="4343400"/>
          <a:ext cx="707047" cy="11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26722</xdr:colOff>
      <xdr:row>38</xdr:row>
      <xdr:rowOff>163602</xdr:rowOff>
    </xdr:from>
    <xdr:to>
      <xdr:col>13</xdr:col>
      <xdr:colOff>33150</xdr:colOff>
      <xdr:row>38</xdr:row>
      <xdr:rowOff>163602</xdr:rowOff>
    </xdr:to>
    <xdr:cxnSp macro="">
      <xdr:nvCxnSpPr>
        <xdr:cNvPr id="110" name="Прямая соединительная линия 109">
          <a:extLst>
            <a:ext uri="{FF2B5EF4-FFF2-40B4-BE49-F238E27FC236}">
              <a16:creationId xmlns:a16="http://schemas.microsoft.com/office/drawing/2014/main" id="{FAE594C0-4488-4E6C-B42D-B1D1EFF2147A}"/>
            </a:ext>
          </a:extLst>
        </xdr:cNvPr>
        <xdr:cNvCxnSpPr/>
      </xdr:nvCxnSpPr>
      <xdr:spPr>
        <a:xfrm flipV="1">
          <a:off x="13333147" y="10822077"/>
          <a:ext cx="118752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320494</xdr:colOff>
      <xdr:row>80</xdr:row>
      <xdr:rowOff>135154</xdr:rowOff>
    </xdr:from>
    <xdr:to>
      <xdr:col>21</xdr:col>
      <xdr:colOff>339028</xdr:colOff>
      <xdr:row>80</xdr:row>
      <xdr:rowOff>141188</xdr:rowOff>
    </xdr:to>
    <xdr:cxnSp macro="">
      <xdr:nvCxnSpPr>
        <xdr:cNvPr id="113" name="Прямая соединительная линия 112">
          <a:extLst>
            <a:ext uri="{FF2B5EF4-FFF2-40B4-BE49-F238E27FC236}">
              <a16:creationId xmlns:a16="http://schemas.microsoft.com/office/drawing/2014/main" id="{4D49FFA2-C323-433C-B19D-28FEC831220E}"/>
            </a:ext>
          </a:extLst>
        </xdr:cNvPr>
        <xdr:cNvCxnSpPr/>
      </xdr:nvCxnSpPr>
      <xdr:spPr>
        <a:xfrm flipV="1">
          <a:off x="18941869" y="22014079"/>
          <a:ext cx="609084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368232</xdr:colOff>
      <xdr:row>76</xdr:row>
      <xdr:rowOff>139075</xdr:rowOff>
    </xdr:from>
    <xdr:to>
      <xdr:col>12</xdr:col>
      <xdr:colOff>368779</xdr:colOff>
      <xdr:row>76</xdr:row>
      <xdr:rowOff>139562</xdr:rowOff>
    </xdr:to>
    <xdr:cxnSp macro="">
      <xdr:nvCxnSpPr>
        <xdr:cNvPr id="114" name="Прямая соединительная линия 113">
          <a:extLst>
            <a:ext uri="{FF2B5EF4-FFF2-40B4-BE49-F238E27FC236}">
              <a16:creationId xmlns:a16="http://schemas.microsoft.com/office/drawing/2014/main" id="{D91F0D49-5BA8-476B-B6CA-920EBE03DA21}"/>
            </a:ext>
          </a:extLst>
        </xdr:cNvPr>
        <xdr:cNvCxnSpPr/>
      </xdr:nvCxnSpPr>
      <xdr:spPr>
        <a:xfrm>
          <a:off x="13674657" y="20827375"/>
          <a:ext cx="59109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140642</xdr:colOff>
      <xdr:row>77</xdr:row>
      <xdr:rowOff>139075</xdr:rowOff>
    </xdr:from>
    <xdr:to>
      <xdr:col>21</xdr:col>
      <xdr:colOff>443968</xdr:colOff>
      <xdr:row>77</xdr:row>
      <xdr:rowOff>139562</xdr:rowOff>
    </xdr:to>
    <xdr:cxnSp macro="">
      <xdr:nvCxnSpPr>
        <xdr:cNvPr id="115" name="Прямая соединительная линия 114">
          <a:extLst>
            <a:ext uri="{FF2B5EF4-FFF2-40B4-BE49-F238E27FC236}">
              <a16:creationId xmlns:a16="http://schemas.microsoft.com/office/drawing/2014/main" id="{33FB6788-393F-4547-BB94-629AE752E378}"/>
            </a:ext>
          </a:extLst>
        </xdr:cNvPr>
        <xdr:cNvCxnSpPr/>
      </xdr:nvCxnSpPr>
      <xdr:spPr>
        <a:xfrm>
          <a:off x="19352567" y="21132175"/>
          <a:ext cx="303326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121592</xdr:colOff>
      <xdr:row>75</xdr:row>
      <xdr:rowOff>129550</xdr:rowOff>
    </xdr:from>
    <xdr:to>
      <xdr:col>21</xdr:col>
      <xdr:colOff>424918</xdr:colOff>
      <xdr:row>75</xdr:row>
      <xdr:rowOff>130037</xdr:rowOff>
    </xdr:to>
    <xdr:cxnSp macro="">
      <xdr:nvCxnSpPr>
        <xdr:cNvPr id="116" name="Прямая соединительная линия 115">
          <a:extLst>
            <a:ext uri="{FF2B5EF4-FFF2-40B4-BE49-F238E27FC236}">
              <a16:creationId xmlns:a16="http://schemas.microsoft.com/office/drawing/2014/main" id="{BD5881D6-754B-413C-AFBB-2E792D39823D}"/>
            </a:ext>
          </a:extLst>
        </xdr:cNvPr>
        <xdr:cNvCxnSpPr/>
      </xdr:nvCxnSpPr>
      <xdr:spPr>
        <a:xfrm>
          <a:off x="19333517" y="20570200"/>
          <a:ext cx="303326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320983</xdr:colOff>
      <xdr:row>103</xdr:row>
      <xdr:rowOff>125594</xdr:rowOff>
    </xdr:from>
    <xdr:to>
      <xdr:col>14</xdr:col>
      <xdr:colOff>579547</xdr:colOff>
      <xdr:row>103</xdr:row>
      <xdr:rowOff>125594</xdr:rowOff>
    </xdr:to>
    <xdr:cxnSp macro="">
      <xdr:nvCxnSpPr>
        <xdr:cNvPr id="117" name="Прямая соединительная линия 116">
          <a:extLst>
            <a:ext uri="{FF2B5EF4-FFF2-40B4-BE49-F238E27FC236}">
              <a16:creationId xmlns:a16="http://schemas.microsoft.com/office/drawing/2014/main" id="{52B9CC4B-E853-4080-94E2-DD34757659A8}"/>
            </a:ext>
          </a:extLst>
        </xdr:cNvPr>
        <xdr:cNvCxnSpPr/>
      </xdr:nvCxnSpPr>
      <xdr:spPr>
        <a:xfrm>
          <a:off x="15399058" y="27776669"/>
          <a:ext cx="25856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483155</xdr:colOff>
      <xdr:row>8</xdr:row>
      <xdr:rowOff>118138</xdr:rowOff>
    </xdr:from>
    <xdr:to>
      <xdr:col>8</xdr:col>
      <xdr:colOff>113867</xdr:colOff>
      <xdr:row>8</xdr:row>
      <xdr:rowOff>118359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1084480" y="2023138"/>
          <a:ext cx="373662" cy="2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332318</xdr:colOff>
      <xdr:row>10</xdr:row>
      <xdr:rowOff>121584</xdr:rowOff>
    </xdr:from>
    <xdr:to>
      <xdr:col>11</xdr:col>
      <xdr:colOff>81992</xdr:colOff>
      <xdr:row>10</xdr:row>
      <xdr:rowOff>123825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11672671" y="2530849"/>
          <a:ext cx="1710703" cy="224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584157</xdr:colOff>
      <xdr:row>17</xdr:row>
      <xdr:rowOff>123825</xdr:rowOff>
    </xdr:from>
    <xdr:to>
      <xdr:col>12</xdr:col>
      <xdr:colOff>494390</xdr:colOff>
      <xdr:row>17</xdr:row>
      <xdr:rowOff>123825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2614232" y="4333875"/>
          <a:ext cx="177713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577116</xdr:colOff>
      <xdr:row>24</xdr:row>
      <xdr:rowOff>123825</xdr:rowOff>
    </xdr:from>
    <xdr:to>
      <xdr:col>14</xdr:col>
      <xdr:colOff>14678</xdr:colOff>
      <xdr:row>24</xdr:row>
      <xdr:rowOff>124239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13883541" y="6067425"/>
          <a:ext cx="1209212" cy="4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653485</xdr:colOff>
      <xdr:row>28</xdr:row>
      <xdr:rowOff>114300</xdr:rowOff>
    </xdr:from>
    <xdr:to>
      <xdr:col>13</xdr:col>
      <xdr:colOff>238125</xdr:colOff>
      <xdr:row>28</xdr:row>
      <xdr:rowOff>123825</xdr:rowOff>
    </xdr:to>
    <xdr:cxnSp macro="">
      <xdr:nvCxnSpPr>
        <xdr:cNvPr id="6" name="Прямая соединительная линия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V="1">
          <a:off x="12683560" y="7048500"/>
          <a:ext cx="2042090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381465</xdr:colOff>
      <xdr:row>32</xdr:row>
      <xdr:rowOff>114300</xdr:rowOff>
    </xdr:from>
    <xdr:to>
      <xdr:col>21</xdr:col>
      <xdr:colOff>350587</xdr:colOff>
      <xdr:row>32</xdr:row>
      <xdr:rowOff>114300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18412290" y="8039100"/>
          <a:ext cx="115022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589865</xdr:colOff>
      <xdr:row>47</xdr:row>
      <xdr:rowOff>123264</xdr:rowOff>
    </xdr:from>
    <xdr:to>
      <xdr:col>13</xdr:col>
      <xdr:colOff>582722</xdr:colOff>
      <xdr:row>47</xdr:row>
      <xdr:rowOff>123264</xdr:rowOff>
    </xdr:to>
    <xdr:cxnSp macro="">
      <xdr:nvCxnSpPr>
        <xdr:cNvPr id="8" name="Прямая соединительная линия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 flipV="1">
          <a:off x="13896290" y="9038664"/>
          <a:ext cx="117395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456151</xdr:colOff>
      <xdr:row>89</xdr:row>
      <xdr:rowOff>119148</xdr:rowOff>
    </xdr:from>
    <xdr:to>
      <xdr:col>13</xdr:col>
      <xdr:colOff>431424</xdr:colOff>
      <xdr:row>89</xdr:row>
      <xdr:rowOff>119148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14353126" y="19350123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102788</xdr:colOff>
      <xdr:row>91</xdr:row>
      <xdr:rowOff>134033</xdr:rowOff>
    </xdr:from>
    <xdr:to>
      <xdr:col>23</xdr:col>
      <xdr:colOff>404090</xdr:colOff>
      <xdr:row>91</xdr:row>
      <xdr:rowOff>134033</xdr:rowOff>
    </xdr:to>
    <xdr:cxnSp macro="">
      <xdr:nvCxnSpPr>
        <xdr:cNvPr id="10" name="Прямая соединительная линия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19905263" y="20107958"/>
          <a:ext cx="8918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588791</xdr:colOff>
      <xdr:row>100</xdr:row>
      <xdr:rowOff>130014</xdr:rowOff>
    </xdr:from>
    <xdr:to>
      <xdr:col>26</xdr:col>
      <xdr:colOff>568089</xdr:colOff>
      <xdr:row>100</xdr:row>
      <xdr:rowOff>131234</xdr:rowOff>
    </xdr:to>
    <xdr:cxnSp macro="">
      <xdr:nvCxnSpPr>
        <xdr:cNvPr id="11" name="Прямая соединительная линия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/>
      </xdr:nvCxnSpPr>
      <xdr:spPr>
        <a:xfrm>
          <a:off x="22204938" y="22496955"/>
          <a:ext cx="573210" cy="12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46293</xdr:colOff>
      <xdr:row>99</xdr:row>
      <xdr:rowOff>123265</xdr:rowOff>
    </xdr:from>
    <xdr:to>
      <xdr:col>25</xdr:col>
      <xdr:colOff>566759</xdr:colOff>
      <xdr:row>99</xdr:row>
      <xdr:rowOff>124239</xdr:rowOff>
    </xdr:to>
    <xdr:cxnSp macro="">
      <xdr:nvCxnSpPr>
        <xdr:cNvPr id="12" name="Прямая соединительная линия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21620418" y="22306990"/>
          <a:ext cx="520466" cy="9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285749</xdr:colOff>
      <xdr:row>15</xdr:row>
      <xdr:rowOff>142875</xdr:rowOff>
    </xdr:from>
    <xdr:to>
      <xdr:col>11</xdr:col>
      <xdr:colOff>66675</xdr:colOff>
      <xdr:row>15</xdr:row>
      <xdr:rowOff>142875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>
          <a:off x="13001624" y="3857625"/>
          <a:ext cx="3714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594094</xdr:colOff>
      <xdr:row>19</xdr:row>
      <xdr:rowOff>123825</xdr:rowOff>
    </xdr:from>
    <xdr:to>
      <xdr:col>10</xdr:col>
      <xdr:colOff>473494</xdr:colOff>
      <xdr:row>19</xdr:row>
      <xdr:rowOff>124788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 flipV="1">
          <a:off x="12624169" y="4829175"/>
          <a:ext cx="565200" cy="96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341825</xdr:colOff>
      <xdr:row>20</xdr:row>
      <xdr:rowOff>114300</xdr:rowOff>
    </xdr:from>
    <xdr:to>
      <xdr:col>12</xdr:col>
      <xdr:colOff>173564</xdr:colOff>
      <xdr:row>20</xdr:row>
      <xdr:rowOff>124946</xdr:rowOff>
    </xdr:to>
    <xdr:cxnSp macro="">
      <xdr:nvCxnSpPr>
        <xdr:cNvPr id="15" name="Прямая соединительная линия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 flipV="1">
          <a:off x="13057700" y="5067300"/>
          <a:ext cx="1012839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231309</xdr:colOff>
      <xdr:row>21</xdr:row>
      <xdr:rowOff>123825</xdr:rowOff>
    </xdr:from>
    <xdr:to>
      <xdr:col>12</xdr:col>
      <xdr:colOff>330665</xdr:colOff>
      <xdr:row>21</xdr:row>
      <xdr:rowOff>123825</xdr:rowOff>
    </xdr:to>
    <xdr:cxnSp macro="">
      <xdr:nvCxnSpPr>
        <xdr:cNvPr id="16" name="Прямая соединительная линия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12947184" y="5324475"/>
          <a:ext cx="12804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337550</xdr:colOff>
      <xdr:row>33</xdr:row>
      <xdr:rowOff>123264</xdr:rowOff>
    </xdr:from>
    <xdr:to>
      <xdr:col>12</xdr:col>
      <xdr:colOff>451651</xdr:colOff>
      <xdr:row>33</xdr:row>
      <xdr:rowOff>123264</xdr:rowOff>
    </xdr:to>
    <xdr:cxnSp macro="">
      <xdr:nvCxnSpPr>
        <xdr:cNvPr id="17" name="Прямая соединительная линия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>
        <a:xfrm flipV="1">
          <a:off x="13053425" y="8295714"/>
          <a:ext cx="12952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394632</xdr:colOff>
      <xdr:row>34</xdr:row>
      <xdr:rowOff>131546</xdr:rowOff>
    </xdr:from>
    <xdr:to>
      <xdr:col>20</xdr:col>
      <xdr:colOff>414845</xdr:colOff>
      <xdr:row>34</xdr:row>
      <xdr:rowOff>132522</xdr:rowOff>
    </xdr:to>
    <xdr:cxnSp macro="">
      <xdr:nvCxnSpPr>
        <xdr:cNvPr id="18" name="Прямая соединительная линия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CxnSpPr/>
      </xdr:nvCxnSpPr>
      <xdr:spPr>
        <a:xfrm>
          <a:off x="18425457" y="8551646"/>
          <a:ext cx="610763" cy="97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299728</xdr:colOff>
      <xdr:row>50</xdr:row>
      <xdr:rowOff>120105</xdr:rowOff>
    </xdr:from>
    <xdr:to>
      <xdr:col>13</xdr:col>
      <xdr:colOff>559349</xdr:colOff>
      <xdr:row>50</xdr:row>
      <xdr:rowOff>124239</xdr:rowOff>
    </xdr:to>
    <xdr:cxnSp macro="">
      <xdr:nvCxnSpPr>
        <xdr:cNvPr id="19" name="Прямая соединительная линия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 flipV="1">
          <a:off x="14787253" y="9778455"/>
          <a:ext cx="259621" cy="41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99145</xdr:colOff>
      <xdr:row>93</xdr:row>
      <xdr:rowOff>129020</xdr:rowOff>
    </xdr:from>
    <xdr:to>
      <xdr:col>23</xdr:col>
      <xdr:colOff>408810</xdr:colOff>
      <xdr:row>93</xdr:row>
      <xdr:rowOff>129020</xdr:rowOff>
    </xdr:to>
    <xdr:cxnSp macro="">
      <xdr:nvCxnSpPr>
        <xdr:cNvPr id="20" name="Прямая соединительная линия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/>
      </xdr:nvCxnSpPr>
      <xdr:spPr>
        <a:xfrm>
          <a:off x="20492170" y="20598245"/>
          <a:ext cx="30966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589163</xdr:colOff>
      <xdr:row>14</xdr:row>
      <xdr:rowOff>123825</xdr:rowOff>
    </xdr:from>
    <xdr:to>
      <xdr:col>10</xdr:col>
      <xdr:colOff>445687</xdr:colOff>
      <xdr:row>14</xdr:row>
      <xdr:rowOff>123825</xdr:rowOff>
    </xdr:to>
    <xdr:cxnSp macro="">
      <xdr:nvCxnSpPr>
        <xdr:cNvPr id="21" name="Прямая соединительная линия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CxnSpPr/>
      </xdr:nvCxnSpPr>
      <xdr:spPr>
        <a:xfrm>
          <a:off x="12619238" y="3590925"/>
          <a:ext cx="54232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121712</xdr:colOff>
      <xdr:row>92</xdr:row>
      <xdr:rowOff>123262</xdr:rowOff>
    </xdr:from>
    <xdr:to>
      <xdr:col>23</xdr:col>
      <xdr:colOff>115614</xdr:colOff>
      <xdr:row>92</xdr:row>
      <xdr:rowOff>123262</xdr:rowOff>
    </xdr:to>
    <xdr:cxnSp macro="">
      <xdr:nvCxnSpPr>
        <xdr:cNvPr id="22" name="Прямая соединительная линия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/>
      </xdr:nvCxnSpPr>
      <xdr:spPr>
        <a:xfrm flipV="1">
          <a:off x="19924187" y="20344837"/>
          <a:ext cx="5844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418047</xdr:colOff>
      <xdr:row>95</xdr:row>
      <xdr:rowOff>121639</xdr:rowOff>
    </xdr:from>
    <xdr:to>
      <xdr:col>23</xdr:col>
      <xdr:colOff>514255</xdr:colOff>
      <xdr:row>95</xdr:row>
      <xdr:rowOff>122555</xdr:rowOff>
    </xdr:to>
    <xdr:cxnSp macro="">
      <xdr:nvCxnSpPr>
        <xdr:cNvPr id="23" name="Прямая соединительная линия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CxnSpPr/>
      </xdr:nvCxnSpPr>
      <xdr:spPr>
        <a:xfrm>
          <a:off x="20811072" y="21086164"/>
          <a:ext cx="96208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337342</xdr:colOff>
      <xdr:row>12</xdr:row>
      <xdr:rowOff>114300</xdr:rowOff>
    </xdr:from>
    <xdr:to>
      <xdr:col>11</xdr:col>
      <xdr:colOff>79514</xdr:colOff>
      <xdr:row>12</xdr:row>
      <xdr:rowOff>124946</xdr:rowOff>
    </xdr:to>
    <xdr:cxnSp macro="">
      <xdr:nvCxnSpPr>
        <xdr:cNvPr id="24" name="Прямая соединительная линия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CxnSpPr/>
      </xdr:nvCxnSpPr>
      <xdr:spPr>
        <a:xfrm flipV="1">
          <a:off x="12361254" y="3016624"/>
          <a:ext cx="1019642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570070</xdr:colOff>
      <xdr:row>23</xdr:row>
      <xdr:rowOff>123825</xdr:rowOff>
    </xdr:from>
    <xdr:to>
      <xdr:col>13</xdr:col>
      <xdr:colOff>258604</xdr:colOff>
      <xdr:row>23</xdr:row>
      <xdr:rowOff>123825</xdr:rowOff>
    </xdr:to>
    <xdr:cxnSp macro="">
      <xdr:nvCxnSpPr>
        <xdr:cNvPr id="25" name="Прямая соединительная линия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CxnSpPr/>
      </xdr:nvCxnSpPr>
      <xdr:spPr>
        <a:xfrm>
          <a:off x="13876495" y="5819775"/>
          <a:ext cx="86963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680161</xdr:colOff>
      <xdr:row>29</xdr:row>
      <xdr:rowOff>123825</xdr:rowOff>
    </xdr:from>
    <xdr:to>
      <xdr:col>11</xdr:col>
      <xdr:colOff>405689</xdr:colOff>
      <xdr:row>29</xdr:row>
      <xdr:rowOff>123825</xdr:rowOff>
    </xdr:to>
    <xdr:cxnSp macro="">
      <xdr:nvCxnSpPr>
        <xdr:cNvPr id="26" name="Прямая соединительная линия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CxnSpPr/>
      </xdr:nvCxnSpPr>
      <xdr:spPr>
        <a:xfrm>
          <a:off x="12710236" y="7305675"/>
          <a:ext cx="100187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12217</xdr:colOff>
      <xdr:row>48</xdr:row>
      <xdr:rowOff>129988</xdr:rowOff>
    </xdr:from>
    <xdr:to>
      <xdr:col>12</xdr:col>
      <xdr:colOff>224873</xdr:colOff>
      <xdr:row>48</xdr:row>
      <xdr:rowOff>132522</xdr:rowOff>
    </xdr:to>
    <xdr:cxnSp macro="">
      <xdr:nvCxnSpPr>
        <xdr:cNvPr id="27" name="Прямая соединительная линия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>
          <a:off x="13909192" y="9293038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128424</xdr:colOff>
      <xdr:row>51</xdr:row>
      <xdr:rowOff>123264</xdr:rowOff>
    </xdr:from>
    <xdr:to>
      <xdr:col>12</xdr:col>
      <xdr:colOff>138519</xdr:colOff>
      <xdr:row>51</xdr:row>
      <xdr:rowOff>124239</xdr:rowOff>
    </xdr:to>
    <xdr:cxnSp macro="">
      <xdr:nvCxnSpPr>
        <xdr:cNvPr id="28" name="Прямая соединительная линия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CxnSpPr/>
      </xdr:nvCxnSpPr>
      <xdr:spPr>
        <a:xfrm>
          <a:off x="13434849" y="13915464"/>
          <a:ext cx="600645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329077</xdr:colOff>
      <xdr:row>56</xdr:row>
      <xdr:rowOff>117199</xdr:rowOff>
    </xdr:from>
    <xdr:to>
      <xdr:col>12</xdr:col>
      <xdr:colOff>523885</xdr:colOff>
      <xdr:row>56</xdr:row>
      <xdr:rowOff>122201</xdr:rowOff>
    </xdr:to>
    <xdr:cxnSp macro="">
      <xdr:nvCxnSpPr>
        <xdr:cNvPr id="30" name="Прямая соединительная линия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 flipV="1">
          <a:off x="14226052" y="11261449"/>
          <a:ext cx="194808" cy="500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160253</xdr:colOff>
      <xdr:row>52</xdr:row>
      <xdr:rowOff>130066</xdr:rowOff>
    </xdr:from>
    <xdr:to>
      <xdr:col>11</xdr:col>
      <xdr:colOff>458222</xdr:colOff>
      <xdr:row>52</xdr:row>
      <xdr:rowOff>131280</xdr:rowOff>
    </xdr:to>
    <xdr:cxnSp macro="">
      <xdr:nvCxnSpPr>
        <xdr:cNvPr id="31" name="Прямая соединительная линия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CxnSpPr/>
      </xdr:nvCxnSpPr>
      <xdr:spPr>
        <a:xfrm>
          <a:off x="13466678" y="10283716"/>
          <a:ext cx="297969" cy="12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444453</xdr:colOff>
      <xdr:row>61</xdr:row>
      <xdr:rowOff>148600</xdr:rowOff>
    </xdr:from>
    <xdr:to>
      <xdr:col>22</xdr:col>
      <xdr:colOff>127860</xdr:colOff>
      <xdr:row>61</xdr:row>
      <xdr:rowOff>149087</xdr:rowOff>
    </xdr:to>
    <xdr:cxnSp macro="">
      <xdr:nvCxnSpPr>
        <xdr:cNvPr id="32" name="Прямая соединительная линия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CxnSpPr/>
      </xdr:nvCxnSpPr>
      <xdr:spPr>
        <a:xfrm>
          <a:off x="19656378" y="12531100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246518</xdr:colOff>
      <xdr:row>60</xdr:row>
      <xdr:rowOff>122023</xdr:rowOff>
    </xdr:from>
    <xdr:to>
      <xdr:col>12</xdr:col>
      <xdr:colOff>557904</xdr:colOff>
      <xdr:row>60</xdr:row>
      <xdr:rowOff>122360</xdr:rowOff>
    </xdr:to>
    <xdr:cxnSp macro="">
      <xdr:nvCxnSpPr>
        <xdr:cNvPr id="33" name="Прямая соединительная линия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/>
      </xdr:nvCxnSpPr>
      <xdr:spPr>
        <a:xfrm>
          <a:off x="14143493" y="12256873"/>
          <a:ext cx="311386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582705</xdr:colOff>
      <xdr:row>68</xdr:row>
      <xdr:rowOff>117231</xdr:rowOff>
    </xdr:from>
    <xdr:to>
      <xdr:col>14</xdr:col>
      <xdr:colOff>7327</xdr:colOff>
      <xdr:row>68</xdr:row>
      <xdr:rowOff>123265</xdr:rowOff>
    </xdr:to>
    <xdr:cxnSp macro="">
      <xdr:nvCxnSpPr>
        <xdr:cNvPr id="34" name="Прямая соединительная линия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CxnSpPr/>
      </xdr:nvCxnSpPr>
      <xdr:spPr>
        <a:xfrm flipV="1">
          <a:off x="14479680" y="14395206"/>
          <a:ext cx="605722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</xdr:colOff>
      <xdr:row>71</xdr:row>
      <xdr:rowOff>122792</xdr:rowOff>
    </xdr:from>
    <xdr:to>
      <xdr:col>12</xdr:col>
      <xdr:colOff>314740</xdr:colOff>
      <xdr:row>71</xdr:row>
      <xdr:rowOff>124240</xdr:rowOff>
    </xdr:to>
    <xdr:cxnSp macro="">
      <xdr:nvCxnSpPr>
        <xdr:cNvPr id="35" name="Прямая соединительная линия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CxnSpPr/>
      </xdr:nvCxnSpPr>
      <xdr:spPr>
        <a:xfrm>
          <a:off x="13301395" y="15105057"/>
          <a:ext cx="908639" cy="144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4224</xdr:colOff>
      <xdr:row>64</xdr:row>
      <xdr:rowOff>140804</xdr:rowOff>
    </xdr:from>
    <xdr:to>
      <xdr:col>13</xdr:col>
      <xdr:colOff>579782</xdr:colOff>
      <xdr:row>64</xdr:row>
      <xdr:rowOff>142753</xdr:rowOff>
    </xdr:to>
    <xdr:cxnSp macro="">
      <xdr:nvCxnSpPr>
        <xdr:cNvPr id="36" name="Прямая соединительная линия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CxnSpPr/>
      </xdr:nvCxnSpPr>
      <xdr:spPr>
        <a:xfrm flipV="1">
          <a:off x="13310649" y="13409129"/>
          <a:ext cx="1756658" cy="194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589344</xdr:colOff>
      <xdr:row>65</xdr:row>
      <xdr:rowOff>107146</xdr:rowOff>
    </xdr:from>
    <xdr:to>
      <xdr:col>12</xdr:col>
      <xdr:colOff>589520</xdr:colOff>
      <xdr:row>65</xdr:row>
      <xdr:rowOff>107146</xdr:rowOff>
    </xdr:to>
    <xdr:cxnSp macro="">
      <xdr:nvCxnSpPr>
        <xdr:cNvPr id="37" name="Прямая соединительная линия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CxnSpPr/>
      </xdr:nvCxnSpPr>
      <xdr:spPr>
        <a:xfrm>
          <a:off x="13305219" y="13642171"/>
          <a:ext cx="11812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314309</xdr:colOff>
      <xdr:row>66</xdr:row>
      <xdr:rowOff>124558</xdr:rowOff>
    </xdr:from>
    <xdr:to>
      <xdr:col>13</xdr:col>
      <xdr:colOff>592939</xdr:colOff>
      <xdr:row>66</xdr:row>
      <xdr:rowOff>131885</xdr:rowOff>
    </xdr:to>
    <xdr:cxnSp macro="">
      <xdr:nvCxnSpPr>
        <xdr:cNvPr id="38" name="Прямая соединительная линия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/>
      </xdr:nvCxnSpPr>
      <xdr:spPr>
        <a:xfrm flipV="1">
          <a:off x="13615691" y="13874176"/>
          <a:ext cx="1466454" cy="732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325539</xdr:colOff>
      <xdr:row>67</xdr:row>
      <xdr:rowOff>124557</xdr:rowOff>
    </xdr:from>
    <xdr:to>
      <xdr:col>13</xdr:col>
      <xdr:colOff>583865</xdr:colOff>
      <xdr:row>67</xdr:row>
      <xdr:rowOff>129990</xdr:rowOff>
    </xdr:to>
    <xdr:cxnSp macro="">
      <xdr:nvCxnSpPr>
        <xdr:cNvPr id="39" name="Прямая соединительная линия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 flipV="1">
          <a:off x="13626921" y="14120704"/>
          <a:ext cx="1446150" cy="543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5271</xdr:colOff>
      <xdr:row>72</xdr:row>
      <xdr:rowOff>125398</xdr:rowOff>
    </xdr:from>
    <xdr:to>
      <xdr:col>13</xdr:col>
      <xdr:colOff>26222</xdr:colOff>
      <xdr:row>72</xdr:row>
      <xdr:rowOff>125398</xdr:rowOff>
    </xdr:to>
    <xdr:cxnSp macro="">
      <xdr:nvCxnSpPr>
        <xdr:cNvPr id="40" name="Прямая соединительная линия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CxnSpPr/>
      </xdr:nvCxnSpPr>
      <xdr:spPr>
        <a:xfrm>
          <a:off x="13900565" y="15354192"/>
          <a:ext cx="61486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593147</xdr:colOff>
      <xdr:row>75</xdr:row>
      <xdr:rowOff>127162</xdr:rowOff>
    </xdr:from>
    <xdr:to>
      <xdr:col>12</xdr:col>
      <xdr:colOff>325945</xdr:colOff>
      <xdr:row>75</xdr:row>
      <xdr:rowOff>136280</xdr:rowOff>
    </xdr:to>
    <xdr:cxnSp macro="">
      <xdr:nvCxnSpPr>
        <xdr:cNvPr id="41" name="Прямая соединительная линия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/>
      </xdr:nvCxnSpPr>
      <xdr:spPr>
        <a:xfrm flipV="1">
          <a:off x="13300618" y="16095544"/>
          <a:ext cx="920621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586226</xdr:colOff>
      <xdr:row>76</xdr:row>
      <xdr:rowOff>121078</xdr:rowOff>
    </xdr:from>
    <xdr:to>
      <xdr:col>13</xdr:col>
      <xdr:colOff>586401</xdr:colOff>
      <xdr:row>76</xdr:row>
      <xdr:rowOff>121078</xdr:rowOff>
    </xdr:to>
    <xdr:cxnSp macro="">
      <xdr:nvCxnSpPr>
        <xdr:cNvPr id="42" name="Прямая соединительная линия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>
          <a:off x="13887608" y="16335990"/>
          <a:ext cx="118799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2241</xdr:colOff>
      <xdr:row>77</xdr:row>
      <xdr:rowOff>123070</xdr:rowOff>
    </xdr:from>
    <xdr:to>
      <xdr:col>14</xdr:col>
      <xdr:colOff>8282</xdr:colOff>
      <xdr:row>77</xdr:row>
      <xdr:rowOff>124238</xdr:rowOff>
    </xdr:to>
    <xdr:cxnSp macro="">
      <xdr:nvCxnSpPr>
        <xdr:cNvPr id="43" name="Прямая соединительная линия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CxnSpPr/>
      </xdr:nvCxnSpPr>
      <xdr:spPr>
        <a:xfrm>
          <a:off x="14489766" y="16629895"/>
          <a:ext cx="596591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590042</xdr:colOff>
      <xdr:row>80</xdr:row>
      <xdr:rowOff>134558</xdr:rowOff>
    </xdr:from>
    <xdr:to>
      <xdr:col>12</xdr:col>
      <xdr:colOff>546236</xdr:colOff>
      <xdr:row>80</xdr:row>
      <xdr:rowOff>134558</xdr:rowOff>
    </xdr:to>
    <xdr:cxnSp macro="">
      <xdr:nvCxnSpPr>
        <xdr:cNvPr id="44" name="Прямая соединительная линия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/>
      </xdr:nvCxnSpPr>
      <xdr:spPr>
        <a:xfrm>
          <a:off x="13891424" y="17335587"/>
          <a:ext cx="55010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98125</xdr:colOff>
      <xdr:row>84</xdr:row>
      <xdr:rowOff>121794</xdr:rowOff>
    </xdr:from>
    <xdr:to>
      <xdr:col>22</xdr:col>
      <xdr:colOff>240781</xdr:colOff>
      <xdr:row>84</xdr:row>
      <xdr:rowOff>121794</xdr:rowOff>
    </xdr:to>
    <xdr:cxnSp macro="">
      <xdr:nvCxnSpPr>
        <xdr:cNvPr id="45" name="Прямая соединительная линия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CxnSpPr/>
      </xdr:nvCxnSpPr>
      <xdr:spPr>
        <a:xfrm>
          <a:off x="19900600" y="18362169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527469</xdr:colOff>
      <xdr:row>86</xdr:row>
      <xdr:rowOff>116069</xdr:rowOff>
    </xdr:from>
    <xdr:to>
      <xdr:col>15</xdr:col>
      <xdr:colOff>6630</xdr:colOff>
      <xdr:row>86</xdr:row>
      <xdr:rowOff>116069</xdr:rowOff>
    </xdr:to>
    <xdr:cxnSp macro="">
      <xdr:nvCxnSpPr>
        <xdr:cNvPr id="46" name="Прямая соединительная линия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CxnSpPr/>
      </xdr:nvCxnSpPr>
      <xdr:spPr>
        <a:xfrm>
          <a:off x="15016675" y="18796275"/>
          <a:ext cx="66698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550844</xdr:colOff>
      <xdr:row>82</xdr:row>
      <xdr:rowOff>123597</xdr:rowOff>
    </xdr:from>
    <xdr:to>
      <xdr:col>22</xdr:col>
      <xdr:colOff>367308</xdr:colOff>
      <xdr:row>82</xdr:row>
      <xdr:rowOff>123597</xdr:rowOff>
    </xdr:to>
    <xdr:cxnSp macro="">
      <xdr:nvCxnSpPr>
        <xdr:cNvPr id="47" name="Прямая соединительная линия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CxnSpPr/>
      </xdr:nvCxnSpPr>
      <xdr:spPr>
        <a:xfrm>
          <a:off x="19762769" y="17868672"/>
          <a:ext cx="40701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507464</xdr:colOff>
      <xdr:row>98</xdr:row>
      <xdr:rowOff>120326</xdr:rowOff>
    </xdr:from>
    <xdr:to>
      <xdr:col>24</xdr:col>
      <xdr:colOff>592667</xdr:colOff>
      <xdr:row>98</xdr:row>
      <xdr:rowOff>121242</xdr:rowOff>
    </xdr:to>
    <xdr:cxnSp macro="">
      <xdr:nvCxnSpPr>
        <xdr:cNvPr id="48" name="Прямая соединительная линия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CxnSpPr/>
      </xdr:nvCxnSpPr>
      <xdr:spPr>
        <a:xfrm>
          <a:off x="21529699" y="21994208"/>
          <a:ext cx="85203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435685</xdr:colOff>
      <xdr:row>96</xdr:row>
      <xdr:rowOff>228527</xdr:rowOff>
    </xdr:from>
    <xdr:to>
      <xdr:col>24</xdr:col>
      <xdr:colOff>522303</xdr:colOff>
      <xdr:row>96</xdr:row>
      <xdr:rowOff>230670</xdr:rowOff>
    </xdr:to>
    <xdr:cxnSp macro="">
      <xdr:nvCxnSpPr>
        <xdr:cNvPr id="49" name="Прямая соединительная линия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CxnSpPr/>
      </xdr:nvCxnSpPr>
      <xdr:spPr>
        <a:xfrm>
          <a:off x="20864009" y="21374027"/>
          <a:ext cx="680529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413150</xdr:colOff>
      <xdr:row>58</xdr:row>
      <xdr:rowOff>110938</xdr:rowOff>
    </xdr:from>
    <xdr:to>
      <xdr:col>21</xdr:col>
      <xdr:colOff>582746</xdr:colOff>
      <xdr:row>58</xdr:row>
      <xdr:rowOff>113472</xdr:rowOff>
    </xdr:to>
    <xdr:cxnSp macro="">
      <xdr:nvCxnSpPr>
        <xdr:cNvPr id="50" name="Прямая соединительная линия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>
          <a:off x="19653650" y="11720232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46186</xdr:colOff>
      <xdr:row>55</xdr:row>
      <xdr:rowOff>114714</xdr:rowOff>
    </xdr:from>
    <xdr:to>
      <xdr:col>12</xdr:col>
      <xdr:colOff>390309</xdr:colOff>
      <xdr:row>55</xdr:row>
      <xdr:rowOff>114714</xdr:rowOff>
    </xdr:to>
    <xdr:cxnSp macro="">
      <xdr:nvCxnSpPr>
        <xdr:cNvPr id="51" name="Прямая соединительная линия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CxnSpPr/>
      </xdr:nvCxnSpPr>
      <xdr:spPr>
        <a:xfrm>
          <a:off x="13943161" y="11011314"/>
          <a:ext cx="3441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19015</xdr:colOff>
      <xdr:row>54</xdr:row>
      <xdr:rowOff>131279</xdr:rowOff>
    </xdr:from>
    <xdr:to>
      <xdr:col>12</xdr:col>
      <xdr:colOff>512729</xdr:colOff>
      <xdr:row>54</xdr:row>
      <xdr:rowOff>131280</xdr:rowOff>
    </xdr:to>
    <xdr:cxnSp macro="">
      <xdr:nvCxnSpPr>
        <xdr:cNvPr id="52" name="Прямая соединительная линия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 flipV="1">
          <a:off x="13915990" y="10780229"/>
          <a:ext cx="493714" cy="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576858</xdr:colOff>
      <xdr:row>69</xdr:row>
      <xdr:rowOff>123825</xdr:rowOff>
    </xdr:from>
    <xdr:to>
      <xdr:col>14</xdr:col>
      <xdr:colOff>7844</xdr:colOff>
      <xdr:row>69</xdr:row>
      <xdr:rowOff>132317</xdr:rowOff>
    </xdr:to>
    <xdr:cxnSp macro="">
      <xdr:nvCxnSpPr>
        <xdr:cNvPr id="53" name="Прямая соединительная линия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CxnSpPr/>
      </xdr:nvCxnSpPr>
      <xdr:spPr>
        <a:xfrm flipV="1">
          <a:off x="13284329" y="14613031"/>
          <a:ext cx="1806633" cy="849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</xdr:colOff>
      <xdr:row>73</xdr:row>
      <xdr:rowOff>124239</xdr:rowOff>
    </xdr:from>
    <xdr:to>
      <xdr:col>14</xdr:col>
      <xdr:colOff>15116</xdr:colOff>
      <xdr:row>73</xdr:row>
      <xdr:rowOff>124239</xdr:rowOff>
    </xdr:to>
    <xdr:cxnSp macro="">
      <xdr:nvCxnSpPr>
        <xdr:cNvPr id="54" name="Прямая соединительная линия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>
          <a:off x="14487538" y="15640464"/>
          <a:ext cx="60565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589197</xdr:colOff>
      <xdr:row>27</xdr:row>
      <xdr:rowOff>116784</xdr:rowOff>
    </xdr:from>
    <xdr:to>
      <xdr:col>14</xdr:col>
      <xdr:colOff>7612</xdr:colOff>
      <xdr:row>27</xdr:row>
      <xdr:rowOff>117904</xdr:rowOff>
    </xdr:to>
    <xdr:cxnSp macro="">
      <xdr:nvCxnSpPr>
        <xdr:cNvPr id="55" name="Прямая соединительная линия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CxnSpPr/>
      </xdr:nvCxnSpPr>
      <xdr:spPr>
        <a:xfrm>
          <a:off x="14486172" y="6803334"/>
          <a:ext cx="599515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18636</xdr:colOff>
      <xdr:row>25</xdr:row>
      <xdr:rowOff>119264</xdr:rowOff>
    </xdr:from>
    <xdr:to>
      <xdr:col>12</xdr:col>
      <xdr:colOff>587651</xdr:colOff>
      <xdr:row>25</xdr:row>
      <xdr:rowOff>119264</xdr:rowOff>
    </xdr:to>
    <xdr:cxnSp macro="">
      <xdr:nvCxnSpPr>
        <xdr:cNvPr id="56" name="Прямая соединительная линия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CxnSpPr/>
      </xdr:nvCxnSpPr>
      <xdr:spPr>
        <a:xfrm>
          <a:off x="13915611" y="6310514"/>
          <a:ext cx="56901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3306</xdr:colOff>
      <xdr:row>26</xdr:row>
      <xdr:rowOff>128373</xdr:rowOff>
    </xdr:from>
    <xdr:to>
      <xdr:col>13</xdr:col>
      <xdr:colOff>581042</xdr:colOff>
      <xdr:row>26</xdr:row>
      <xdr:rowOff>129493</xdr:rowOff>
    </xdr:to>
    <xdr:cxnSp macro="">
      <xdr:nvCxnSpPr>
        <xdr:cNvPr id="57" name="Прямая соединительная линия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CxnSpPr/>
      </xdr:nvCxnSpPr>
      <xdr:spPr>
        <a:xfrm>
          <a:off x="13900281" y="6567273"/>
          <a:ext cx="1168286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585250</xdr:colOff>
      <xdr:row>79</xdr:row>
      <xdr:rowOff>119273</xdr:rowOff>
    </xdr:from>
    <xdr:to>
      <xdr:col>12</xdr:col>
      <xdr:colOff>318048</xdr:colOff>
      <xdr:row>79</xdr:row>
      <xdr:rowOff>128391</xdr:rowOff>
    </xdr:to>
    <xdr:cxnSp macro="">
      <xdr:nvCxnSpPr>
        <xdr:cNvPr id="58" name="Прямая соединительная линия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CxnSpPr/>
      </xdr:nvCxnSpPr>
      <xdr:spPr>
        <a:xfrm flipV="1">
          <a:off x="13292721" y="17073773"/>
          <a:ext cx="920621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585337</xdr:colOff>
      <xdr:row>81</xdr:row>
      <xdr:rowOff>134664</xdr:rowOff>
    </xdr:from>
    <xdr:to>
      <xdr:col>14</xdr:col>
      <xdr:colOff>3313</xdr:colOff>
      <xdr:row>81</xdr:row>
      <xdr:rowOff>135832</xdr:rowOff>
    </xdr:to>
    <xdr:cxnSp macro="">
      <xdr:nvCxnSpPr>
        <xdr:cNvPr id="59" name="Прямая соединительная линия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CxnSpPr/>
      </xdr:nvCxnSpPr>
      <xdr:spPr>
        <a:xfrm>
          <a:off x="14482312" y="17632089"/>
          <a:ext cx="599076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625501</xdr:colOff>
      <xdr:row>13</xdr:row>
      <xdr:rowOff>149491</xdr:rowOff>
    </xdr:from>
    <xdr:to>
      <xdr:col>9</xdr:col>
      <xdr:colOff>620334</xdr:colOff>
      <xdr:row>13</xdr:row>
      <xdr:rowOff>149758</xdr:rowOff>
    </xdr:to>
    <xdr:cxnSp macro="">
      <xdr:nvCxnSpPr>
        <xdr:cNvPr id="60" name="Прямая соединительная линия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CxnSpPr/>
      </xdr:nvCxnSpPr>
      <xdr:spPr>
        <a:xfrm>
          <a:off x="11969776" y="3292741"/>
          <a:ext cx="680633" cy="26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402759</xdr:colOff>
      <xdr:row>22</xdr:row>
      <xdr:rowOff>114300</xdr:rowOff>
    </xdr:from>
    <xdr:to>
      <xdr:col>12</xdr:col>
      <xdr:colOff>502115</xdr:colOff>
      <xdr:row>22</xdr:row>
      <xdr:rowOff>114300</xdr:rowOff>
    </xdr:to>
    <xdr:cxnSp macro="">
      <xdr:nvCxnSpPr>
        <xdr:cNvPr id="61" name="Прямая соединительная линия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CxnSpPr/>
      </xdr:nvCxnSpPr>
      <xdr:spPr>
        <a:xfrm>
          <a:off x="13118634" y="5562600"/>
          <a:ext cx="12804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340703</xdr:colOff>
      <xdr:row>11</xdr:row>
      <xdr:rowOff>104775</xdr:rowOff>
    </xdr:from>
    <xdr:to>
      <xdr:col>9</xdr:col>
      <xdr:colOff>350699</xdr:colOff>
      <xdr:row>11</xdr:row>
      <xdr:rowOff>115421</xdr:rowOff>
    </xdr:to>
    <xdr:cxnSp macro="">
      <xdr:nvCxnSpPr>
        <xdr:cNvPr id="62" name="Прямая соединительная линия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CxnSpPr/>
      </xdr:nvCxnSpPr>
      <xdr:spPr>
        <a:xfrm flipV="1">
          <a:off x="11684978" y="2752725"/>
          <a:ext cx="695796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542925</xdr:colOff>
      <xdr:row>30</xdr:row>
      <xdr:rowOff>114300</xdr:rowOff>
    </xdr:from>
    <xdr:to>
      <xdr:col>13</xdr:col>
      <xdr:colOff>238125</xdr:colOff>
      <xdr:row>30</xdr:row>
      <xdr:rowOff>114300</xdr:rowOff>
    </xdr:to>
    <xdr:cxnSp macro="">
      <xdr:nvCxnSpPr>
        <xdr:cNvPr id="63" name="Прямая соединительная линия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CxnSpPr/>
      </xdr:nvCxnSpPr>
      <xdr:spPr>
        <a:xfrm>
          <a:off x="13258800" y="7543800"/>
          <a:ext cx="146685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229677</xdr:colOff>
      <xdr:row>31</xdr:row>
      <xdr:rowOff>112224</xdr:rowOff>
    </xdr:from>
    <xdr:to>
      <xdr:col>11</xdr:col>
      <xdr:colOff>396487</xdr:colOff>
      <xdr:row>31</xdr:row>
      <xdr:rowOff>112224</xdr:rowOff>
    </xdr:to>
    <xdr:cxnSp macro="">
      <xdr:nvCxnSpPr>
        <xdr:cNvPr id="64" name="Прямая соединительная линия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CxnSpPr/>
      </xdr:nvCxnSpPr>
      <xdr:spPr>
        <a:xfrm>
          <a:off x="12945552" y="7789374"/>
          <a:ext cx="75736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393819</xdr:colOff>
      <xdr:row>35</xdr:row>
      <xdr:rowOff>121972</xdr:rowOff>
    </xdr:from>
    <xdr:to>
      <xdr:col>21</xdr:col>
      <xdr:colOff>358508</xdr:colOff>
      <xdr:row>35</xdr:row>
      <xdr:rowOff>123046</xdr:rowOff>
    </xdr:to>
    <xdr:cxnSp macro="">
      <xdr:nvCxnSpPr>
        <xdr:cNvPr id="65" name="Прямая соединительная линия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CxnSpPr/>
      </xdr:nvCxnSpPr>
      <xdr:spPr>
        <a:xfrm>
          <a:off x="19015194" y="8789722"/>
          <a:ext cx="555239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311540</xdr:colOff>
      <xdr:row>53</xdr:row>
      <xdr:rowOff>121340</xdr:rowOff>
    </xdr:from>
    <xdr:to>
      <xdr:col>12</xdr:col>
      <xdr:colOff>137379</xdr:colOff>
      <xdr:row>53</xdr:row>
      <xdr:rowOff>121340</xdr:rowOff>
    </xdr:to>
    <xdr:cxnSp macro="">
      <xdr:nvCxnSpPr>
        <xdr:cNvPr id="66" name="Прямая соединительная линия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CxnSpPr/>
      </xdr:nvCxnSpPr>
      <xdr:spPr>
        <a:xfrm>
          <a:off x="13617965" y="10522640"/>
          <a:ext cx="41638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247137</xdr:colOff>
      <xdr:row>59</xdr:row>
      <xdr:rowOff>131563</xdr:rowOff>
    </xdr:from>
    <xdr:to>
      <xdr:col>12</xdr:col>
      <xdr:colOff>481086</xdr:colOff>
      <xdr:row>59</xdr:row>
      <xdr:rowOff>131869</xdr:rowOff>
    </xdr:to>
    <xdr:cxnSp macro="">
      <xdr:nvCxnSpPr>
        <xdr:cNvPr id="67" name="Прямая соединительная линия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CxnSpPr/>
      </xdr:nvCxnSpPr>
      <xdr:spPr>
        <a:xfrm>
          <a:off x="14144112" y="12018763"/>
          <a:ext cx="233949" cy="30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530178</xdr:colOff>
      <xdr:row>62</xdr:row>
      <xdr:rowOff>120025</xdr:rowOff>
    </xdr:from>
    <xdr:to>
      <xdr:col>22</xdr:col>
      <xdr:colOff>213585</xdr:colOff>
      <xdr:row>62</xdr:row>
      <xdr:rowOff>120512</xdr:rowOff>
    </xdr:to>
    <xdr:cxnSp macro="">
      <xdr:nvCxnSpPr>
        <xdr:cNvPr id="68" name="Прямая соединительная линия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CxnSpPr/>
      </xdr:nvCxnSpPr>
      <xdr:spPr>
        <a:xfrm>
          <a:off x="19742103" y="12807325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559198</xdr:colOff>
      <xdr:row>83</xdr:row>
      <xdr:rowOff>114072</xdr:rowOff>
    </xdr:from>
    <xdr:to>
      <xdr:col>22</xdr:col>
      <xdr:colOff>111304</xdr:colOff>
      <xdr:row>83</xdr:row>
      <xdr:rowOff>114072</xdr:rowOff>
    </xdr:to>
    <xdr:cxnSp macro="">
      <xdr:nvCxnSpPr>
        <xdr:cNvPr id="69" name="Прямая соединительная линия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CxnSpPr/>
      </xdr:nvCxnSpPr>
      <xdr:spPr>
        <a:xfrm>
          <a:off x="19771123" y="18106797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449770</xdr:colOff>
      <xdr:row>97</xdr:row>
      <xdr:rowOff>126654</xdr:rowOff>
    </xdr:from>
    <xdr:to>
      <xdr:col>24</xdr:col>
      <xdr:colOff>536388</xdr:colOff>
      <xdr:row>97</xdr:row>
      <xdr:rowOff>128797</xdr:rowOff>
    </xdr:to>
    <xdr:cxnSp macro="">
      <xdr:nvCxnSpPr>
        <xdr:cNvPr id="70" name="Прямая соединительная линия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CxnSpPr/>
      </xdr:nvCxnSpPr>
      <xdr:spPr>
        <a:xfrm>
          <a:off x="20878094" y="21754007"/>
          <a:ext cx="680529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212242</xdr:colOff>
      <xdr:row>49</xdr:row>
      <xdr:rowOff>101413</xdr:rowOff>
    </xdr:from>
    <xdr:to>
      <xdr:col>12</xdr:col>
      <xdr:colOff>424898</xdr:colOff>
      <xdr:row>49</xdr:row>
      <xdr:rowOff>103947</xdr:rowOff>
    </xdr:to>
    <xdr:cxnSp macro="">
      <xdr:nvCxnSpPr>
        <xdr:cNvPr id="71" name="Прямая соединительная линия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CxnSpPr/>
      </xdr:nvCxnSpPr>
      <xdr:spPr>
        <a:xfrm>
          <a:off x="14109217" y="9512113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539703</xdr:colOff>
      <xdr:row>63</xdr:row>
      <xdr:rowOff>158125</xdr:rowOff>
    </xdr:from>
    <xdr:to>
      <xdr:col>22</xdr:col>
      <xdr:colOff>223110</xdr:colOff>
      <xdr:row>63</xdr:row>
      <xdr:rowOff>158612</xdr:rowOff>
    </xdr:to>
    <xdr:cxnSp macro="">
      <xdr:nvCxnSpPr>
        <xdr:cNvPr id="72" name="Прямая соединительная линия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CxnSpPr/>
      </xdr:nvCxnSpPr>
      <xdr:spPr>
        <a:xfrm>
          <a:off x="19751628" y="13121650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202214</xdr:colOff>
      <xdr:row>85</xdr:row>
      <xdr:rowOff>123597</xdr:rowOff>
    </xdr:from>
    <xdr:to>
      <xdr:col>22</xdr:col>
      <xdr:colOff>392089</xdr:colOff>
      <xdr:row>85</xdr:row>
      <xdr:rowOff>123597</xdr:rowOff>
    </xdr:to>
    <xdr:cxnSp macro="">
      <xdr:nvCxnSpPr>
        <xdr:cNvPr id="73" name="Прямая соединительная линия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CxnSpPr/>
      </xdr:nvCxnSpPr>
      <xdr:spPr>
        <a:xfrm>
          <a:off x="20004689" y="18611622"/>
          <a:ext cx="1898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556163</xdr:colOff>
      <xdr:row>87</xdr:row>
      <xdr:rowOff>116069</xdr:rowOff>
    </xdr:from>
    <xdr:to>
      <xdr:col>14</xdr:col>
      <xdr:colOff>567369</xdr:colOff>
      <xdr:row>87</xdr:row>
      <xdr:rowOff>116069</xdr:rowOff>
    </xdr:to>
    <xdr:cxnSp macro="">
      <xdr:nvCxnSpPr>
        <xdr:cNvPr id="74" name="Прямая соединительная линия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CxnSpPr/>
      </xdr:nvCxnSpPr>
      <xdr:spPr>
        <a:xfrm>
          <a:off x="15043688" y="19099394"/>
          <a:ext cx="6017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465676</xdr:colOff>
      <xdr:row>90</xdr:row>
      <xdr:rowOff>109623</xdr:rowOff>
    </xdr:from>
    <xdr:to>
      <xdr:col>13</xdr:col>
      <xdr:colOff>440949</xdr:colOff>
      <xdr:row>90</xdr:row>
      <xdr:rowOff>109623</xdr:rowOff>
    </xdr:to>
    <xdr:cxnSp macro="">
      <xdr:nvCxnSpPr>
        <xdr:cNvPr id="75" name="Прямая соединительная линия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CxnSpPr/>
      </xdr:nvCxnSpPr>
      <xdr:spPr>
        <a:xfrm>
          <a:off x="14362651" y="19588248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417289</xdr:colOff>
      <xdr:row>94</xdr:row>
      <xdr:rowOff>123752</xdr:rowOff>
    </xdr:from>
    <xdr:to>
      <xdr:col>26</xdr:col>
      <xdr:colOff>569833</xdr:colOff>
      <xdr:row>94</xdr:row>
      <xdr:rowOff>125895</xdr:rowOff>
    </xdr:to>
    <xdr:cxnSp macro="">
      <xdr:nvCxnSpPr>
        <xdr:cNvPr id="76" name="Прямая соединительная линия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CxnSpPr/>
      </xdr:nvCxnSpPr>
      <xdr:spPr>
        <a:xfrm>
          <a:off x="20810314" y="20840627"/>
          <a:ext cx="1924194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585250</xdr:colOff>
      <xdr:row>18</xdr:row>
      <xdr:rowOff>117243</xdr:rowOff>
    </xdr:from>
    <xdr:to>
      <xdr:col>12</xdr:col>
      <xdr:colOff>58284</xdr:colOff>
      <xdr:row>18</xdr:row>
      <xdr:rowOff>118118</xdr:rowOff>
    </xdr:to>
    <xdr:cxnSp macro="">
      <xdr:nvCxnSpPr>
        <xdr:cNvPr id="77" name="Прямая соединительная линия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CxnSpPr/>
      </xdr:nvCxnSpPr>
      <xdr:spPr>
        <a:xfrm flipV="1">
          <a:off x="12615325" y="4574943"/>
          <a:ext cx="1339934" cy="8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320983</xdr:colOff>
      <xdr:row>88</xdr:row>
      <xdr:rowOff>125594</xdr:rowOff>
    </xdr:from>
    <xdr:to>
      <xdr:col>14</xdr:col>
      <xdr:colOff>579547</xdr:colOff>
      <xdr:row>88</xdr:row>
      <xdr:rowOff>125594</xdr:rowOff>
    </xdr:to>
    <xdr:cxnSp macro="">
      <xdr:nvCxnSpPr>
        <xdr:cNvPr id="82" name="Прямая соединительная линия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CxnSpPr/>
      </xdr:nvCxnSpPr>
      <xdr:spPr>
        <a:xfrm>
          <a:off x="15404101" y="19298859"/>
          <a:ext cx="25856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347075</xdr:colOff>
      <xdr:row>32</xdr:row>
      <xdr:rowOff>132789</xdr:rowOff>
    </xdr:from>
    <xdr:to>
      <xdr:col>12</xdr:col>
      <xdr:colOff>461176</xdr:colOff>
      <xdr:row>32</xdr:row>
      <xdr:rowOff>132789</xdr:rowOff>
    </xdr:to>
    <xdr:cxnSp macro="">
      <xdr:nvCxnSpPr>
        <xdr:cNvPr id="79" name="Прямая соединительная линия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CxnSpPr/>
      </xdr:nvCxnSpPr>
      <xdr:spPr>
        <a:xfrm flipV="1">
          <a:off x="13062950" y="8057589"/>
          <a:ext cx="12952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408666</xdr:colOff>
      <xdr:row>57</xdr:row>
      <xdr:rowOff>117658</xdr:rowOff>
    </xdr:from>
    <xdr:to>
      <xdr:col>21</xdr:col>
      <xdr:colOff>578262</xdr:colOff>
      <xdr:row>57</xdr:row>
      <xdr:rowOff>120192</xdr:rowOff>
    </xdr:to>
    <xdr:cxnSp macro="">
      <xdr:nvCxnSpPr>
        <xdr:cNvPr id="81" name="Прямая соединительная линия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CxnSpPr/>
      </xdr:nvCxnSpPr>
      <xdr:spPr>
        <a:xfrm>
          <a:off x="19649166" y="11480423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248199</xdr:colOff>
      <xdr:row>57</xdr:row>
      <xdr:rowOff>123322</xdr:rowOff>
    </xdr:from>
    <xdr:to>
      <xdr:col>12</xdr:col>
      <xdr:colOff>559585</xdr:colOff>
      <xdr:row>57</xdr:row>
      <xdr:rowOff>123659</xdr:rowOff>
    </xdr:to>
    <xdr:cxnSp macro="">
      <xdr:nvCxnSpPr>
        <xdr:cNvPr id="83" name="Прямая соединительная линия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CxnSpPr/>
      </xdr:nvCxnSpPr>
      <xdr:spPr>
        <a:xfrm>
          <a:off x="14146416" y="12630061"/>
          <a:ext cx="311386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340538</xdr:colOff>
      <xdr:row>37</xdr:row>
      <xdr:rowOff>142314</xdr:rowOff>
    </xdr:from>
    <xdr:to>
      <xdr:col>10</xdr:col>
      <xdr:colOff>421704</xdr:colOff>
      <xdr:row>37</xdr:row>
      <xdr:rowOff>143289</xdr:rowOff>
    </xdr:to>
    <xdr:cxnSp macro="">
      <xdr:nvCxnSpPr>
        <xdr:cNvPr id="84" name="Прямая соединительная линия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CxnSpPr/>
      </xdr:nvCxnSpPr>
      <xdr:spPr>
        <a:xfrm>
          <a:off x="13056413" y="10391214"/>
          <a:ext cx="81166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302072</xdr:colOff>
      <xdr:row>36</xdr:row>
      <xdr:rowOff>113739</xdr:rowOff>
    </xdr:from>
    <xdr:to>
      <xdr:col>15</xdr:col>
      <xdr:colOff>419100</xdr:colOff>
      <xdr:row>36</xdr:row>
      <xdr:rowOff>123825</xdr:rowOff>
    </xdr:to>
    <xdr:cxnSp macro="">
      <xdr:nvCxnSpPr>
        <xdr:cNvPr id="85" name="Прямая соединительная линия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CxnSpPr/>
      </xdr:nvCxnSpPr>
      <xdr:spPr>
        <a:xfrm>
          <a:off x="13017947" y="10114989"/>
          <a:ext cx="3069778" cy="1008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414003</xdr:colOff>
      <xdr:row>38</xdr:row>
      <xdr:rowOff>152400</xdr:rowOff>
    </xdr:from>
    <xdr:to>
      <xdr:col>10</xdr:col>
      <xdr:colOff>588504</xdr:colOff>
      <xdr:row>38</xdr:row>
      <xdr:rowOff>152400</xdr:rowOff>
    </xdr:to>
    <xdr:cxnSp macro="">
      <xdr:nvCxnSpPr>
        <xdr:cNvPr id="86" name="Прямая соединительная линия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CxnSpPr/>
      </xdr:nvCxnSpPr>
      <xdr:spPr>
        <a:xfrm flipV="1">
          <a:off x="13129878" y="10648950"/>
          <a:ext cx="1745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539136</xdr:colOff>
      <xdr:row>39</xdr:row>
      <xdr:rowOff>133350</xdr:rowOff>
    </xdr:from>
    <xdr:to>
      <xdr:col>12</xdr:col>
      <xdr:colOff>425270</xdr:colOff>
      <xdr:row>39</xdr:row>
      <xdr:rowOff>133350</xdr:rowOff>
    </xdr:to>
    <xdr:cxnSp macro="">
      <xdr:nvCxnSpPr>
        <xdr:cNvPr id="87" name="Прямая соединительная линия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CxnSpPr/>
      </xdr:nvCxnSpPr>
      <xdr:spPr>
        <a:xfrm flipV="1">
          <a:off x="13255011" y="10877550"/>
          <a:ext cx="106723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397901</xdr:colOff>
      <xdr:row>40</xdr:row>
      <xdr:rowOff>180975</xdr:rowOff>
    </xdr:from>
    <xdr:to>
      <xdr:col>13</xdr:col>
      <xdr:colOff>147405</xdr:colOff>
      <xdr:row>40</xdr:row>
      <xdr:rowOff>180975</xdr:rowOff>
    </xdr:to>
    <xdr:cxnSp macro="">
      <xdr:nvCxnSpPr>
        <xdr:cNvPr id="88" name="Прямая соединительная линия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CxnSpPr/>
      </xdr:nvCxnSpPr>
      <xdr:spPr>
        <a:xfrm flipV="1">
          <a:off x="14294876" y="11172825"/>
          <a:ext cx="34005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69510</xdr:colOff>
      <xdr:row>41</xdr:row>
      <xdr:rowOff>114300</xdr:rowOff>
    </xdr:from>
    <xdr:to>
      <xdr:col>13</xdr:col>
      <xdr:colOff>228147</xdr:colOff>
      <xdr:row>41</xdr:row>
      <xdr:rowOff>114300</xdr:rowOff>
    </xdr:to>
    <xdr:cxnSp macro="">
      <xdr:nvCxnSpPr>
        <xdr:cNvPr id="89" name="Прямая соединительная линия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CxnSpPr/>
      </xdr:nvCxnSpPr>
      <xdr:spPr>
        <a:xfrm flipV="1">
          <a:off x="14557035" y="11430000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218974</xdr:colOff>
      <xdr:row>42</xdr:row>
      <xdr:rowOff>114300</xdr:rowOff>
    </xdr:from>
    <xdr:to>
      <xdr:col>14</xdr:col>
      <xdr:colOff>2483</xdr:colOff>
      <xdr:row>42</xdr:row>
      <xdr:rowOff>114300</xdr:rowOff>
    </xdr:to>
    <xdr:cxnSp macro="">
      <xdr:nvCxnSpPr>
        <xdr:cNvPr id="90" name="Прямая соединительная линия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CxnSpPr/>
      </xdr:nvCxnSpPr>
      <xdr:spPr>
        <a:xfrm flipV="1">
          <a:off x="14706499" y="11677650"/>
          <a:ext cx="3740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</xdr:colOff>
      <xdr:row>43</xdr:row>
      <xdr:rowOff>123825</xdr:rowOff>
    </xdr:from>
    <xdr:to>
      <xdr:col>15</xdr:col>
      <xdr:colOff>11891</xdr:colOff>
      <xdr:row>43</xdr:row>
      <xdr:rowOff>123825</xdr:rowOff>
    </xdr:to>
    <xdr:cxnSp macro="">
      <xdr:nvCxnSpPr>
        <xdr:cNvPr id="91" name="Прямая соединительная линия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CxnSpPr/>
      </xdr:nvCxnSpPr>
      <xdr:spPr>
        <a:xfrm flipV="1">
          <a:off x="15078091" y="11934825"/>
          <a:ext cx="60242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578576</xdr:colOff>
      <xdr:row>44</xdr:row>
      <xdr:rowOff>104775</xdr:rowOff>
    </xdr:from>
    <xdr:to>
      <xdr:col>15</xdr:col>
      <xdr:colOff>119131</xdr:colOff>
      <xdr:row>44</xdr:row>
      <xdr:rowOff>104775</xdr:rowOff>
    </xdr:to>
    <xdr:cxnSp macro="">
      <xdr:nvCxnSpPr>
        <xdr:cNvPr id="92" name="Прямая соединительная линия 9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CxnSpPr/>
      </xdr:nvCxnSpPr>
      <xdr:spPr>
        <a:xfrm flipV="1">
          <a:off x="15656651" y="12163425"/>
          <a:ext cx="13110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107610</xdr:colOff>
      <xdr:row>45</xdr:row>
      <xdr:rowOff>114300</xdr:rowOff>
    </xdr:from>
    <xdr:to>
      <xdr:col>15</xdr:col>
      <xdr:colOff>266247</xdr:colOff>
      <xdr:row>45</xdr:row>
      <xdr:rowOff>114300</xdr:rowOff>
    </xdr:to>
    <xdr:cxnSp macro="">
      <xdr:nvCxnSpPr>
        <xdr:cNvPr id="93" name="Прямая соединительная линия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CxnSpPr/>
      </xdr:nvCxnSpPr>
      <xdr:spPr>
        <a:xfrm flipV="1">
          <a:off x="15776235" y="12420600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240960</xdr:colOff>
      <xdr:row>46</xdr:row>
      <xdr:rowOff>123825</xdr:rowOff>
    </xdr:from>
    <xdr:to>
      <xdr:col>15</xdr:col>
      <xdr:colOff>399597</xdr:colOff>
      <xdr:row>46</xdr:row>
      <xdr:rowOff>123825</xdr:rowOff>
    </xdr:to>
    <xdr:cxnSp macro="">
      <xdr:nvCxnSpPr>
        <xdr:cNvPr id="94" name="Прямая соединительная линия 9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CxnSpPr/>
      </xdr:nvCxnSpPr>
      <xdr:spPr>
        <a:xfrm flipV="1">
          <a:off x="15909585" y="12677775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483155</xdr:colOff>
      <xdr:row>8</xdr:row>
      <xdr:rowOff>118138</xdr:rowOff>
    </xdr:from>
    <xdr:to>
      <xdr:col>8</xdr:col>
      <xdr:colOff>113867</xdr:colOff>
      <xdr:row>8</xdr:row>
      <xdr:rowOff>118359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2109C701-E826-454B-9C1B-1DC82412764A}"/>
            </a:ext>
          </a:extLst>
        </xdr:cNvPr>
        <xdr:cNvCxnSpPr/>
      </xdr:nvCxnSpPr>
      <xdr:spPr>
        <a:xfrm>
          <a:off x="11084480" y="3108988"/>
          <a:ext cx="373662" cy="2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627593</xdr:colOff>
      <xdr:row>10</xdr:row>
      <xdr:rowOff>121584</xdr:rowOff>
    </xdr:from>
    <xdr:to>
      <xdr:col>11</xdr:col>
      <xdr:colOff>377267</xdr:colOff>
      <xdr:row>10</xdr:row>
      <xdr:rowOff>123825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44BD2397-BFFC-42AB-B082-61986AD7C6C7}"/>
            </a:ext>
          </a:extLst>
        </xdr:cNvPr>
        <xdr:cNvCxnSpPr/>
      </xdr:nvCxnSpPr>
      <xdr:spPr>
        <a:xfrm>
          <a:off x="11971868" y="3607734"/>
          <a:ext cx="1711824" cy="224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225203</xdr:colOff>
      <xdr:row>17</xdr:row>
      <xdr:rowOff>123825</xdr:rowOff>
    </xdr:from>
    <xdr:to>
      <xdr:col>13</xdr:col>
      <xdr:colOff>232164</xdr:colOff>
      <xdr:row>17</xdr:row>
      <xdr:rowOff>123825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:a16="http://schemas.microsoft.com/office/drawing/2014/main" id="{B8732259-C113-442B-B005-37A6494F6B93}"/>
            </a:ext>
          </a:extLst>
        </xdr:cNvPr>
        <xdr:cNvCxnSpPr/>
      </xdr:nvCxnSpPr>
      <xdr:spPr>
        <a:xfrm>
          <a:off x="12941078" y="5419725"/>
          <a:ext cx="177861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584443</xdr:colOff>
      <xdr:row>27</xdr:row>
      <xdr:rowOff>123825</xdr:rowOff>
    </xdr:from>
    <xdr:to>
      <xdr:col>14</xdr:col>
      <xdr:colOff>22005</xdr:colOff>
      <xdr:row>27</xdr:row>
      <xdr:rowOff>124239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A5994B32-3C09-4CB1-9529-B304336DB57E}"/>
            </a:ext>
          </a:extLst>
        </xdr:cNvPr>
        <xdr:cNvCxnSpPr/>
      </xdr:nvCxnSpPr>
      <xdr:spPr>
        <a:xfrm>
          <a:off x="13890868" y="7896225"/>
          <a:ext cx="1209212" cy="4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216458</xdr:colOff>
      <xdr:row>35</xdr:row>
      <xdr:rowOff>114300</xdr:rowOff>
    </xdr:from>
    <xdr:to>
      <xdr:col>13</xdr:col>
      <xdr:colOff>484657</xdr:colOff>
      <xdr:row>35</xdr:row>
      <xdr:rowOff>123825</xdr:rowOff>
    </xdr:to>
    <xdr:cxnSp macro="">
      <xdr:nvCxnSpPr>
        <xdr:cNvPr id="6" name="Прямая соединительная линия 5">
          <a:extLst>
            <a:ext uri="{FF2B5EF4-FFF2-40B4-BE49-F238E27FC236}">
              <a16:creationId xmlns:a16="http://schemas.microsoft.com/office/drawing/2014/main" id="{DCDF6AB3-AE8D-4A9C-B855-FCC056A39A15}"/>
            </a:ext>
          </a:extLst>
        </xdr:cNvPr>
        <xdr:cNvCxnSpPr/>
      </xdr:nvCxnSpPr>
      <xdr:spPr>
        <a:xfrm flipV="1">
          <a:off x="12932333" y="9867900"/>
          <a:ext cx="2039849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352529</xdr:colOff>
      <xdr:row>48</xdr:row>
      <xdr:rowOff>114300</xdr:rowOff>
    </xdr:from>
    <xdr:to>
      <xdr:col>21</xdr:col>
      <xdr:colOff>436673</xdr:colOff>
      <xdr:row>48</xdr:row>
      <xdr:rowOff>114300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D138F599-C5CA-4864-96A2-E8856C82B636}"/>
            </a:ext>
          </a:extLst>
        </xdr:cNvPr>
        <xdr:cNvCxnSpPr/>
      </xdr:nvCxnSpPr>
      <xdr:spPr>
        <a:xfrm>
          <a:off x="18383354" y="13458825"/>
          <a:ext cx="12652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350774</xdr:colOff>
      <xdr:row>65</xdr:row>
      <xdr:rowOff>123264</xdr:rowOff>
    </xdr:from>
    <xdr:to>
      <xdr:col>21</xdr:col>
      <xdr:colOff>422892</xdr:colOff>
      <xdr:row>65</xdr:row>
      <xdr:rowOff>123264</xdr:rowOff>
    </xdr:to>
    <xdr:cxnSp macro="">
      <xdr:nvCxnSpPr>
        <xdr:cNvPr id="8" name="Прямая соединительная линия 7">
          <a:extLst>
            <a:ext uri="{FF2B5EF4-FFF2-40B4-BE49-F238E27FC236}">
              <a16:creationId xmlns:a16="http://schemas.microsoft.com/office/drawing/2014/main" id="{07875C3D-231A-4D44-8CA7-37C31CB3516C}"/>
            </a:ext>
          </a:extLst>
        </xdr:cNvPr>
        <xdr:cNvCxnSpPr/>
      </xdr:nvCxnSpPr>
      <xdr:spPr>
        <a:xfrm flipV="1">
          <a:off x="18972149" y="18001689"/>
          <a:ext cx="66266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456151</xdr:colOff>
      <xdr:row>108</xdr:row>
      <xdr:rowOff>119148</xdr:rowOff>
    </xdr:from>
    <xdr:to>
      <xdr:col>13</xdr:col>
      <xdr:colOff>431424</xdr:colOff>
      <xdr:row>108</xdr:row>
      <xdr:rowOff>119148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738F89D3-88D1-4E4D-8C33-EC4699BA3FC0}"/>
            </a:ext>
          </a:extLst>
        </xdr:cNvPr>
        <xdr:cNvCxnSpPr/>
      </xdr:nvCxnSpPr>
      <xdr:spPr>
        <a:xfrm>
          <a:off x="14353126" y="28560798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283763</xdr:colOff>
      <xdr:row>110</xdr:row>
      <xdr:rowOff>134033</xdr:rowOff>
    </xdr:from>
    <xdr:to>
      <xdr:col>22</xdr:col>
      <xdr:colOff>585065</xdr:colOff>
      <xdr:row>110</xdr:row>
      <xdr:rowOff>134033</xdr:rowOff>
    </xdr:to>
    <xdr:cxnSp macro="">
      <xdr:nvCxnSpPr>
        <xdr:cNvPr id="10" name="Прямая соединительная линия 9">
          <a:extLst>
            <a:ext uri="{FF2B5EF4-FFF2-40B4-BE49-F238E27FC236}">
              <a16:creationId xmlns:a16="http://schemas.microsoft.com/office/drawing/2014/main" id="{2426C7D7-DC32-4E1B-8E30-0DD5B6D2FD22}"/>
            </a:ext>
          </a:extLst>
        </xdr:cNvPr>
        <xdr:cNvCxnSpPr/>
      </xdr:nvCxnSpPr>
      <xdr:spPr>
        <a:xfrm>
          <a:off x="19495688" y="29070983"/>
          <a:ext cx="8918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169691</xdr:colOff>
      <xdr:row>119</xdr:row>
      <xdr:rowOff>130014</xdr:rowOff>
    </xdr:from>
    <xdr:to>
      <xdr:col>26</xdr:col>
      <xdr:colOff>148989</xdr:colOff>
      <xdr:row>119</xdr:row>
      <xdr:rowOff>131234</xdr:rowOff>
    </xdr:to>
    <xdr:cxnSp macro="">
      <xdr:nvCxnSpPr>
        <xdr:cNvPr id="11" name="Прямая соединительная линия 10">
          <a:extLst>
            <a:ext uri="{FF2B5EF4-FFF2-40B4-BE49-F238E27FC236}">
              <a16:creationId xmlns:a16="http://schemas.microsoft.com/office/drawing/2014/main" id="{1BB9EEF0-472F-47F2-A3F9-B444FE194B2B}"/>
            </a:ext>
          </a:extLst>
        </xdr:cNvPr>
        <xdr:cNvCxnSpPr/>
      </xdr:nvCxnSpPr>
      <xdr:spPr>
        <a:xfrm>
          <a:off x="21743816" y="31524414"/>
          <a:ext cx="569848" cy="12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170118</xdr:colOff>
      <xdr:row>118</xdr:row>
      <xdr:rowOff>123265</xdr:rowOff>
    </xdr:from>
    <xdr:to>
      <xdr:col>25</xdr:col>
      <xdr:colOff>100034</xdr:colOff>
      <xdr:row>118</xdr:row>
      <xdr:rowOff>124239</xdr:rowOff>
    </xdr:to>
    <xdr:cxnSp macro="">
      <xdr:nvCxnSpPr>
        <xdr:cNvPr id="12" name="Прямая соединительная линия 11">
          <a:extLst>
            <a:ext uri="{FF2B5EF4-FFF2-40B4-BE49-F238E27FC236}">
              <a16:creationId xmlns:a16="http://schemas.microsoft.com/office/drawing/2014/main" id="{09B3D831-B355-4E67-A340-3E57D71E7A39}"/>
            </a:ext>
          </a:extLst>
        </xdr:cNvPr>
        <xdr:cNvCxnSpPr/>
      </xdr:nvCxnSpPr>
      <xdr:spPr>
        <a:xfrm>
          <a:off x="21153693" y="31270015"/>
          <a:ext cx="520466" cy="9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504824</xdr:colOff>
      <xdr:row>15</xdr:row>
      <xdr:rowOff>142875</xdr:rowOff>
    </xdr:from>
    <xdr:to>
      <xdr:col>11</xdr:col>
      <xdr:colOff>285750</xdr:colOff>
      <xdr:row>15</xdr:row>
      <xdr:rowOff>142875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5AD42F30-6F88-48FC-AA51-56A1A1ECA2E9}"/>
            </a:ext>
          </a:extLst>
        </xdr:cNvPr>
        <xdr:cNvCxnSpPr/>
      </xdr:nvCxnSpPr>
      <xdr:spPr>
        <a:xfrm>
          <a:off x="13220699" y="4943475"/>
          <a:ext cx="3714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529493</xdr:colOff>
      <xdr:row>19</xdr:row>
      <xdr:rowOff>123825</xdr:rowOff>
    </xdr:from>
    <xdr:to>
      <xdr:col>11</xdr:col>
      <xdr:colOff>508285</xdr:colOff>
      <xdr:row>19</xdr:row>
      <xdr:rowOff>124788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97B823C1-5815-4757-B3BD-8D2A1DC58D0E}"/>
            </a:ext>
          </a:extLst>
        </xdr:cNvPr>
        <xdr:cNvCxnSpPr/>
      </xdr:nvCxnSpPr>
      <xdr:spPr>
        <a:xfrm flipV="1">
          <a:off x="13245368" y="6162675"/>
          <a:ext cx="569342" cy="96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382693</xdr:colOff>
      <xdr:row>20</xdr:row>
      <xdr:rowOff>114300</xdr:rowOff>
    </xdr:from>
    <xdr:to>
      <xdr:col>13</xdr:col>
      <xdr:colOff>212196</xdr:colOff>
      <xdr:row>20</xdr:row>
      <xdr:rowOff>124946</xdr:rowOff>
    </xdr:to>
    <xdr:cxnSp macro="">
      <xdr:nvCxnSpPr>
        <xdr:cNvPr id="15" name="Прямая соединительная линия 14">
          <a:extLst>
            <a:ext uri="{FF2B5EF4-FFF2-40B4-BE49-F238E27FC236}">
              <a16:creationId xmlns:a16="http://schemas.microsoft.com/office/drawing/2014/main" id="{FF2959F3-2720-4BC1-AA08-117D0AC0A928}"/>
            </a:ext>
          </a:extLst>
        </xdr:cNvPr>
        <xdr:cNvCxnSpPr/>
      </xdr:nvCxnSpPr>
      <xdr:spPr>
        <a:xfrm flipV="1">
          <a:off x="13689118" y="6400800"/>
          <a:ext cx="1010603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454539</xdr:colOff>
      <xdr:row>21</xdr:row>
      <xdr:rowOff>123825</xdr:rowOff>
    </xdr:from>
    <xdr:to>
      <xdr:col>13</xdr:col>
      <xdr:colOff>88951</xdr:colOff>
      <xdr:row>21</xdr:row>
      <xdr:rowOff>123825</xdr:rowOff>
    </xdr:to>
    <xdr:cxnSp macro="">
      <xdr:nvCxnSpPr>
        <xdr:cNvPr id="16" name="Прямая соединительная линия 15">
          <a:extLst>
            <a:ext uri="{FF2B5EF4-FFF2-40B4-BE49-F238E27FC236}">
              <a16:creationId xmlns:a16="http://schemas.microsoft.com/office/drawing/2014/main" id="{B34DEC22-2320-42E3-A830-3F5883F9EE2D}"/>
            </a:ext>
          </a:extLst>
        </xdr:cNvPr>
        <xdr:cNvCxnSpPr/>
      </xdr:nvCxnSpPr>
      <xdr:spPr>
        <a:xfrm>
          <a:off x="13170414" y="6410325"/>
          <a:ext cx="140606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223250</xdr:colOff>
      <xdr:row>49</xdr:row>
      <xdr:rowOff>123264</xdr:rowOff>
    </xdr:from>
    <xdr:to>
      <xdr:col>13</xdr:col>
      <xdr:colOff>337351</xdr:colOff>
      <xdr:row>49</xdr:row>
      <xdr:rowOff>123264</xdr:rowOff>
    </xdr:to>
    <xdr:cxnSp macro="">
      <xdr:nvCxnSpPr>
        <xdr:cNvPr id="17" name="Прямая соединительная линия 16">
          <a:extLst>
            <a:ext uri="{FF2B5EF4-FFF2-40B4-BE49-F238E27FC236}">
              <a16:creationId xmlns:a16="http://schemas.microsoft.com/office/drawing/2014/main" id="{52881323-85B3-422A-A7BD-ADE165AECC09}"/>
            </a:ext>
          </a:extLst>
        </xdr:cNvPr>
        <xdr:cNvCxnSpPr/>
      </xdr:nvCxnSpPr>
      <xdr:spPr>
        <a:xfrm flipV="1">
          <a:off x="13529675" y="13715439"/>
          <a:ext cx="12952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394632</xdr:colOff>
      <xdr:row>50</xdr:row>
      <xdr:rowOff>131546</xdr:rowOff>
    </xdr:from>
    <xdr:to>
      <xdr:col>20</xdr:col>
      <xdr:colOff>414845</xdr:colOff>
      <xdr:row>50</xdr:row>
      <xdr:rowOff>132522</xdr:rowOff>
    </xdr:to>
    <xdr:cxnSp macro="">
      <xdr:nvCxnSpPr>
        <xdr:cNvPr id="18" name="Прямая соединительная линия 17">
          <a:extLst>
            <a:ext uri="{FF2B5EF4-FFF2-40B4-BE49-F238E27FC236}">
              <a16:creationId xmlns:a16="http://schemas.microsoft.com/office/drawing/2014/main" id="{EF49ACC7-FF5E-4388-805A-BBC6B20789CE}"/>
            </a:ext>
          </a:extLst>
        </xdr:cNvPr>
        <xdr:cNvCxnSpPr/>
      </xdr:nvCxnSpPr>
      <xdr:spPr>
        <a:xfrm>
          <a:off x="18425457" y="13971371"/>
          <a:ext cx="610763" cy="97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183782</xdr:colOff>
      <xdr:row>68</xdr:row>
      <xdr:rowOff>120105</xdr:rowOff>
    </xdr:from>
    <xdr:to>
      <xdr:col>21</xdr:col>
      <xdr:colOff>423163</xdr:colOff>
      <xdr:row>68</xdr:row>
      <xdr:rowOff>124239</xdr:rowOff>
    </xdr:to>
    <xdr:cxnSp macro="">
      <xdr:nvCxnSpPr>
        <xdr:cNvPr id="19" name="Прямая соединительная линия 18">
          <a:extLst>
            <a:ext uri="{FF2B5EF4-FFF2-40B4-BE49-F238E27FC236}">
              <a16:creationId xmlns:a16="http://schemas.microsoft.com/office/drawing/2014/main" id="{B207D765-FB9E-400C-B70F-87D5297A438C}"/>
            </a:ext>
          </a:extLst>
        </xdr:cNvPr>
        <xdr:cNvCxnSpPr/>
      </xdr:nvCxnSpPr>
      <xdr:spPr>
        <a:xfrm flipV="1">
          <a:off x="19395707" y="18741480"/>
          <a:ext cx="239381" cy="41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289645</xdr:colOff>
      <xdr:row>112</xdr:row>
      <xdr:rowOff>129020</xdr:rowOff>
    </xdr:from>
    <xdr:to>
      <xdr:col>23</xdr:col>
      <xdr:colOff>8760</xdr:colOff>
      <xdr:row>112</xdr:row>
      <xdr:rowOff>129020</xdr:rowOff>
    </xdr:to>
    <xdr:cxnSp macro="">
      <xdr:nvCxnSpPr>
        <xdr:cNvPr id="20" name="Прямая соединительная линия 19">
          <a:extLst>
            <a:ext uri="{FF2B5EF4-FFF2-40B4-BE49-F238E27FC236}">
              <a16:creationId xmlns:a16="http://schemas.microsoft.com/office/drawing/2014/main" id="{8A875DA3-1D52-4EB3-9713-9598D6408E3B}"/>
            </a:ext>
          </a:extLst>
        </xdr:cNvPr>
        <xdr:cNvCxnSpPr/>
      </xdr:nvCxnSpPr>
      <xdr:spPr>
        <a:xfrm>
          <a:off x="20092120" y="29561270"/>
          <a:ext cx="30966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329967</xdr:colOff>
      <xdr:row>14</xdr:row>
      <xdr:rowOff>123825</xdr:rowOff>
    </xdr:from>
    <xdr:to>
      <xdr:col>11</xdr:col>
      <xdr:colOff>533433</xdr:colOff>
      <xdr:row>14</xdr:row>
      <xdr:rowOff>123825</xdr:rowOff>
    </xdr:to>
    <xdr:cxnSp macro="">
      <xdr:nvCxnSpPr>
        <xdr:cNvPr id="21" name="Прямая соединительная линия 20">
          <a:extLst>
            <a:ext uri="{FF2B5EF4-FFF2-40B4-BE49-F238E27FC236}">
              <a16:creationId xmlns:a16="http://schemas.microsoft.com/office/drawing/2014/main" id="{98EB23A4-FEC8-4666-A9EB-825B1A11A8F4}"/>
            </a:ext>
          </a:extLst>
        </xdr:cNvPr>
        <xdr:cNvCxnSpPr/>
      </xdr:nvCxnSpPr>
      <xdr:spPr>
        <a:xfrm>
          <a:off x="13045842" y="4924425"/>
          <a:ext cx="79401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302687</xdr:colOff>
      <xdr:row>111</xdr:row>
      <xdr:rowOff>123262</xdr:rowOff>
    </xdr:from>
    <xdr:to>
      <xdr:col>22</xdr:col>
      <xdr:colOff>296589</xdr:colOff>
      <xdr:row>111</xdr:row>
      <xdr:rowOff>123262</xdr:rowOff>
    </xdr:to>
    <xdr:cxnSp macro="">
      <xdr:nvCxnSpPr>
        <xdr:cNvPr id="22" name="Прямая соединительная линия 21">
          <a:extLst>
            <a:ext uri="{FF2B5EF4-FFF2-40B4-BE49-F238E27FC236}">
              <a16:creationId xmlns:a16="http://schemas.microsoft.com/office/drawing/2014/main" id="{26808984-188B-43EC-9593-96E86157C088}"/>
            </a:ext>
          </a:extLst>
        </xdr:cNvPr>
        <xdr:cNvCxnSpPr/>
      </xdr:nvCxnSpPr>
      <xdr:spPr>
        <a:xfrm flipV="1">
          <a:off x="19514612" y="29307862"/>
          <a:ext cx="5844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589497</xdr:colOff>
      <xdr:row>114</xdr:row>
      <xdr:rowOff>121639</xdr:rowOff>
    </xdr:from>
    <xdr:to>
      <xdr:col>23</xdr:col>
      <xdr:colOff>95155</xdr:colOff>
      <xdr:row>114</xdr:row>
      <xdr:rowOff>122555</xdr:rowOff>
    </xdr:to>
    <xdr:cxnSp macro="">
      <xdr:nvCxnSpPr>
        <xdr:cNvPr id="23" name="Прямая соединительная линия 22">
          <a:extLst>
            <a:ext uri="{FF2B5EF4-FFF2-40B4-BE49-F238E27FC236}">
              <a16:creationId xmlns:a16="http://schemas.microsoft.com/office/drawing/2014/main" id="{2763157E-971C-45CE-9829-73FAD5F9E7B7}"/>
            </a:ext>
          </a:extLst>
        </xdr:cNvPr>
        <xdr:cNvCxnSpPr/>
      </xdr:nvCxnSpPr>
      <xdr:spPr>
        <a:xfrm>
          <a:off x="20391972" y="30049189"/>
          <a:ext cx="96208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12086</xdr:colOff>
      <xdr:row>12</xdr:row>
      <xdr:rowOff>114300</xdr:rowOff>
    </xdr:from>
    <xdr:to>
      <xdr:col>10</xdr:col>
      <xdr:colOff>404771</xdr:colOff>
      <xdr:row>12</xdr:row>
      <xdr:rowOff>124946</xdr:rowOff>
    </xdr:to>
    <xdr:cxnSp macro="">
      <xdr:nvCxnSpPr>
        <xdr:cNvPr id="24" name="Прямая соединительная линия 23">
          <a:extLst>
            <a:ext uri="{FF2B5EF4-FFF2-40B4-BE49-F238E27FC236}">
              <a16:creationId xmlns:a16="http://schemas.microsoft.com/office/drawing/2014/main" id="{B1BDF172-F073-4FD0-A7FE-0728A650B208}"/>
            </a:ext>
          </a:extLst>
        </xdr:cNvPr>
        <xdr:cNvCxnSpPr/>
      </xdr:nvCxnSpPr>
      <xdr:spPr>
        <a:xfrm flipV="1">
          <a:off x="12727961" y="4095750"/>
          <a:ext cx="392685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592051</xdr:colOff>
      <xdr:row>26</xdr:row>
      <xdr:rowOff>123825</xdr:rowOff>
    </xdr:from>
    <xdr:to>
      <xdr:col>13</xdr:col>
      <xdr:colOff>280585</xdr:colOff>
      <xdr:row>26</xdr:row>
      <xdr:rowOff>123825</xdr:rowOff>
    </xdr:to>
    <xdr:cxnSp macro="">
      <xdr:nvCxnSpPr>
        <xdr:cNvPr id="25" name="Прямая соединительная линия 24">
          <a:extLst>
            <a:ext uri="{FF2B5EF4-FFF2-40B4-BE49-F238E27FC236}">
              <a16:creationId xmlns:a16="http://schemas.microsoft.com/office/drawing/2014/main" id="{C00251FA-FB77-42BD-8472-0F9AE7395288}"/>
            </a:ext>
          </a:extLst>
        </xdr:cNvPr>
        <xdr:cNvCxnSpPr/>
      </xdr:nvCxnSpPr>
      <xdr:spPr>
        <a:xfrm>
          <a:off x="13898476" y="7648575"/>
          <a:ext cx="86963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385935</xdr:colOff>
      <xdr:row>66</xdr:row>
      <xdr:rowOff>110938</xdr:rowOff>
    </xdr:from>
    <xdr:to>
      <xdr:col>21</xdr:col>
      <xdr:colOff>8041</xdr:colOff>
      <xdr:row>66</xdr:row>
      <xdr:rowOff>113472</xdr:rowOff>
    </xdr:to>
    <xdr:cxnSp macro="">
      <xdr:nvCxnSpPr>
        <xdr:cNvPr id="26" name="Прямая соединительная линия 25">
          <a:extLst>
            <a:ext uri="{FF2B5EF4-FFF2-40B4-BE49-F238E27FC236}">
              <a16:creationId xmlns:a16="http://schemas.microsoft.com/office/drawing/2014/main" id="{F473C322-EC69-4BAD-8C51-6AE9C81B82A3}"/>
            </a:ext>
          </a:extLst>
        </xdr:cNvPr>
        <xdr:cNvCxnSpPr/>
      </xdr:nvCxnSpPr>
      <xdr:spPr>
        <a:xfrm>
          <a:off x="19007310" y="18237013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192723</xdr:colOff>
      <xdr:row>69</xdr:row>
      <xdr:rowOff>123264</xdr:rowOff>
    </xdr:from>
    <xdr:to>
      <xdr:col>12</xdr:col>
      <xdr:colOff>569519</xdr:colOff>
      <xdr:row>69</xdr:row>
      <xdr:rowOff>124239</xdr:rowOff>
    </xdr:to>
    <xdr:cxnSp macro="">
      <xdr:nvCxnSpPr>
        <xdr:cNvPr id="27" name="Прямая соединительная линия 26">
          <a:extLst>
            <a:ext uri="{FF2B5EF4-FFF2-40B4-BE49-F238E27FC236}">
              <a16:creationId xmlns:a16="http://schemas.microsoft.com/office/drawing/2014/main" id="{D7B59BA6-5D10-4E5A-BC24-9E576A29C232}"/>
            </a:ext>
          </a:extLst>
        </xdr:cNvPr>
        <xdr:cNvCxnSpPr/>
      </xdr:nvCxnSpPr>
      <xdr:spPr>
        <a:xfrm>
          <a:off x="13499148" y="18992289"/>
          <a:ext cx="967346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100477</xdr:colOff>
      <xdr:row>74</xdr:row>
      <xdr:rowOff>117199</xdr:rowOff>
    </xdr:from>
    <xdr:to>
      <xdr:col>21</xdr:col>
      <xdr:colOff>295285</xdr:colOff>
      <xdr:row>74</xdr:row>
      <xdr:rowOff>122201</xdr:rowOff>
    </xdr:to>
    <xdr:cxnSp macro="">
      <xdr:nvCxnSpPr>
        <xdr:cNvPr id="28" name="Прямая соединительная линия 27">
          <a:extLst>
            <a:ext uri="{FF2B5EF4-FFF2-40B4-BE49-F238E27FC236}">
              <a16:creationId xmlns:a16="http://schemas.microsoft.com/office/drawing/2014/main" id="{186DE45D-B4B3-4786-AAFC-B1A6E2CD2145}"/>
            </a:ext>
          </a:extLst>
        </xdr:cNvPr>
        <xdr:cNvCxnSpPr/>
      </xdr:nvCxnSpPr>
      <xdr:spPr>
        <a:xfrm flipV="1">
          <a:off x="19312402" y="20224474"/>
          <a:ext cx="194808" cy="500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160253</xdr:colOff>
      <xdr:row>70</xdr:row>
      <xdr:rowOff>130066</xdr:rowOff>
    </xdr:from>
    <xdr:to>
      <xdr:col>11</xdr:col>
      <xdr:colOff>458222</xdr:colOff>
      <xdr:row>70</xdr:row>
      <xdr:rowOff>131280</xdr:rowOff>
    </xdr:to>
    <xdr:cxnSp macro="">
      <xdr:nvCxnSpPr>
        <xdr:cNvPr id="29" name="Прямая соединительная линия 28">
          <a:extLst>
            <a:ext uri="{FF2B5EF4-FFF2-40B4-BE49-F238E27FC236}">
              <a16:creationId xmlns:a16="http://schemas.microsoft.com/office/drawing/2014/main" id="{55D8DD28-5113-4842-9FB0-1AEEC333BAEE}"/>
            </a:ext>
          </a:extLst>
        </xdr:cNvPr>
        <xdr:cNvCxnSpPr/>
      </xdr:nvCxnSpPr>
      <xdr:spPr>
        <a:xfrm>
          <a:off x="13466678" y="18999091"/>
          <a:ext cx="297969" cy="12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558753</xdr:colOff>
      <xdr:row>79</xdr:row>
      <xdr:rowOff>148600</xdr:rowOff>
    </xdr:from>
    <xdr:to>
      <xdr:col>21</xdr:col>
      <xdr:colOff>242160</xdr:colOff>
      <xdr:row>79</xdr:row>
      <xdr:rowOff>149087</xdr:rowOff>
    </xdr:to>
    <xdr:cxnSp macro="">
      <xdr:nvCxnSpPr>
        <xdr:cNvPr id="30" name="Прямая соединительная линия 29">
          <a:extLst>
            <a:ext uri="{FF2B5EF4-FFF2-40B4-BE49-F238E27FC236}">
              <a16:creationId xmlns:a16="http://schemas.microsoft.com/office/drawing/2014/main" id="{C3A3716E-787C-4A36-A35E-4E1F074AEE57}"/>
            </a:ext>
          </a:extLst>
        </xdr:cNvPr>
        <xdr:cNvCxnSpPr/>
      </xdr:nvCxnSpPr>
      <xdr:spPr>
        <a:xfrm>
          <a:off x="19180128" y="21246475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589418</xdr:colOff>
      <xdr:row>78</xdr:row>
      <xdr:rowOff>122023</xdr:rowOff>
    </xdr:from>
    <xdr:to>
      <xdr:col>13</xdr:col>
      <xdr:colOff>310254</xdr:colOff>
      <xdr:row>78</xdr:row>
      <xdr:rowOff>122360</xdr:rowOff>
    </xdr:to>
    <xdr:cxnSp macro="">
      <xdr:nvCxnSpPr>
        <xdr:cNvPr id="31" name="Прямая соединительная линия 30">
          <a:extLst>
            <a:ext uri="{FF2B5EF4-FFF2-40B4-BE49-F238E27FC236}">
              <a16:creationId xmlns:a16="http://schemas.microsoft.com/office/drawing/2014/main" id="{260028E3-7E1E-4C14-B81E-2906EC3ACA78}"/>
            </a:ext>
          </a:extLst>
        </xdr:cNvPr>
        <xdr:cNvCxnSpPr/>
      </xdr:nvCxnSpPr>
      <xdr:spPr>
        <a:xfrm>
          <a:off x="14486393" y="20972248"/>
          <a:ext cx="311386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582705</xdr:colOff>
      <xdr:row>86</xdr:row>
      <xdr:rowOff>117231</xdr:rowOff>
    </xdr:from>
    <xdr:to>
      <xdr:col>14</xdr:col>
      <xdr:colOff>7327</xdr:colOff>
      <xdr:row>86</xdr:row>
      <xdr:rowOff>123265</xdr:rowOff>
    </xdr:to>
    <xdr:cxnSp macro="">
      <xdr:nvCxnSpPr>
        <xdr:cNvPr id="32" name="Прямая соединительная линия 31">
          <a:extLst>
            <a:ext uri="{FF2B5EF4-FFF2-40B4-BE49-F238E27FC236}">
              <a16:creationId xmlns:a16="http://schemas.microsoft.com/office/drawing/2014/main" id="{F4AF48A4-0C15-42E2-B77E-928AC742C69E}"/>
            </a:ext>
          </a:extLst>
        </xdr:cNvPr>
        <xdr:cNvCxnSpPr/>
      </xdr:nvCxnSpPr>
      <xdr:spPr>
        <a:xfrm flipV="1">
          <a:off x="14479680" y="23110581"/>
          <a:ext cx="605722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</xdr:colOff>
      <xdr:row>89</xdr:row>
      <xdr:rowOff>122792</xdr:rowOff>
    </xdr:from>
    <xdr:to>
      <xdr:col>12</xdr:col>
      <xdr:colOff>314740</xdr:colOff>
      <xdr:row>89</xdr:row>
      <xdr:rowOff>124240</xdr:rowOff>
    </xdr:to>
    <xdr:cxnSp macro="">
      <xdr:nvCxnSpPr>
        <xdr:cNvPr id="33" name="Прямая соединительная линия 32">
          <a:extLst>
            <a:ext uri="{FF2B5EF4-FFF2-40B4-BE49-F238E27FC236}">
              <a16:creationId xmlns:a16="http://schemas.microsoft.com/office/drawing/2014/main" id="{517B409F-882D-46FB-A24D-3B25A76899D9}"/>
            </a:ext>
          </a:extLst>
        </xdr:cNvPr>
        <xdr:cNvCxnSpPr/>
      </xdr:nvCxnSpPr>
      <xdr:spPr>
        <a:xfrm>
          <a:off x="13306438" y="23859092"/>
          <a:ext cx="905277" cy="144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4224</xdr:colOff>
      <xdr:row>82</xdr:row>
      <xdr:rowOff>140804</xdr:rowOff>
    </xdr:from>
    <xdr:to>
      <xdr:col>13</xdr:col>
      <xdr:colOff>579782</xdr:colOff>
      <xdr:row>82</xdr:row>
      <xdr:rowOff>142753</xdr:rowOff>
    </xdr:to>
    <xdr:cxnSp macro="">
      <xdr:nvCxnSpPr>
        <xdr:cNvPr id="34" name="Прямая соединительная линия 33">
          <a:extLst>
            <a:ext uri="{FF2B5EF4-FFF2-40B4-BE49-F238E27FC236}">
              <a16:creationId xmlns:a16="http://schemas.microsoft.com/office/drawing/2014/main" id="{F3D51DDB-C183-4138-9D9A-196C2E8E2B6D}"/>
            </a:ext>
          </a:extLst>
        </xdr:cNvPr>
        <xdr:cNvCxnSpPr/>
      </xdr:nvCxnSpPr>
      <xdr:spPr>
        <a:xfrm flipV="1">
          <a:off x="13310649" y="22124504"/>
          <a:ext cx="1756658" cy="194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589344</xdr:colOff>
      <xdr:row>83</xdr:row>
      <xdr:rowOff>107146</xdr:rowOff>
    </xdr:from>
    <xdr:to>
      <xdr:col>12</xdr:col>
      <xdr:colOff>589520</xdr:colOff>
      <xdr:row>83</xdr:row>
      <xdr:rowOff>107146</xdr:rowOff>
    </xdr:to>
    <xdr:cxnSp macro="">
      <xdr:nvCxnSpPr>
        <xdr:cNvPr id="35" name="Прямая соединительная линия 34">
          <a:extLst>
            <a:ext uri="{FF2B5EF4-FFF2-40B4-BE49-F238E27FC236}">
              <a16:creationId xmlns:a16="http://schemas.microsoft.com/office/drawing/2014/main" id="{09996DD7-A9D6-4B9D-B16D-E9D28F4D2703}"/>
            </a:ext>
          </a:extLst>
        </xdr:cNvPr>
        <xdr:cNvCxnSpPr/>
      </xdr:nvCxnSpPr>
      <xdr:spPr>
        <a:xfrm>
          <a:off x="13305219" y="22357546"/>
          <a:ext cx="11812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314309</xdr:colOff>
      <xdr:row>84</xdr:row>
      <xdr:rowOff>124558</xdr:rowOff>
    </xdr:from>
    <xdr:to>
      <xdr:col>13</xdr:col>
      <xdr:colOff>592939</xdr:colOff>
      <xdr:row>84</xdr:row>
      <xdr:rowOff>131885</xdr:rowOff>
    </xdr:to>
    <xdr:cxnSp macro="">
      <xdr:nvCxnSpPr>
        <xdr:cNvPr id="36" name="Прямая соединительная линия 35">
          <a:extLst>
            <a:ext uri="{FF2B5EF4-FFF2-40B4-BE49-F238E27FC236}">
              <a16:creationId xmlns:a16="http://schemas.microsoft.com/office/drawing/2014/main" id="{2C665835-EA0E-49F0-BCFF-0A27A573ADD7}"/>
            </a:ext>
          </a:extLst>
        </xdr:cNvPr>
        <xdr:cNvCxnSpPr/>
      </xdr:nvCxnSpPr>
      <xdr:spPr>
        <a:xfrm flipV="1">
          <a:off x="13620734" y="22622608"/>
          <a:ext cx="1459730" cy="732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325539</xdr:colOff>
      <xdr:row>85</xdr:row>
      <xdr:rowOff>124557</xdr:rowOff>
    </xdr:from>
    <xdr:to>
      <xdr:col>13</xdr:col>
      <xdr:colOff>583865</xdr:colOff>
      <xdr:row>85</xdr:row>
      <xdr:rowOff>129990</xdr:rowOff>
    </xdr:to>
    <xdr:cxnSp macro="">
      <xdr:nvCxnSpPr>
        <xdr:cNvPr id="37" name="Прямая соединительная линия 36">
          <a:extLst>
            <a:ext uri="{FF2B5EF4-FFF2-40B4-BE49-F238E27FC236}">
              <a16:creationId xmlns:a16="http://schemas.microsoft.com/office/drawing/2014/main" id="{DB7E0FA0-4865-4251-A436-EE1D928D4A2E}"/>
            </a:ext>
          </a:extLst>
        </xdr:cNvPr>
        <xdr:cNvCxnSpPr/>
      </xdr:nvCxnSpPr>
      <xdr:spPr>
        <a:xfrm flipV="1">
          <a:off x="13631964" y="22870257"/>
          <a:ext cx="1439426" cy="543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5271</xdr:colOff>
      <xdr:row>90</xdr:row>
      <xdr:rowOff>125398</xdr:rowOff>
    </xdr:from>
    <xdr:to>
      <xdr:col>13</xdr:col>
      <xdr:colOff>26222</xdr:colOff>
      <xdr:row>90</xdr:row>
      <xdr:rowOff>125398</xdr:rowOff>
    </xdr:to>
    <xdr:cxnSp macro="">
      <xdr:nvCxnSpPr>
        <xdr:cNvPr id="38" name="Прямая соединительная линия 37">
          <a:extLst>
            <a:ext uri="{FF2B5EF4-FFF2-40B4-BE49-F238E27FC236}">
              <a16:creationId xmlns:a16="http://schemas.microsoft.com/office/drawing/2014/main" id="{E9671D12-1C6F-422A-A8FE-1C29097F519F}"/>
            </a:ext>
          </a:extLst>
        </xdr:cNvPr>
        <xdr:cNvCxnSpPr/>
      </xdr:nvCxnSpPr>
      <xdr:spPr>
        <a:xfrm>
          <a:off x="13902246" y="24109348"/>
          <a:ext cx="6115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593147</xdr:colOff>
      <xdr:row>93</xdr:row>
      <xdr:rowOff>127162</xdr:rowOff>
    </xdr:from>
    <xdr:to>
      <xdr:col>12</xdr:col>
      <xdr:colOff>325945</xdr:colOff>
      <xdr:row>93</xdr:row>
      <xdr:rowOff>136280</xdr:rowOff>
    </xdr:to>
    <xdr:cxnSp macro="">
      <xdr:nvCxnSpPr>
        <xdr:cNvPr id="39" name="Прямая соединительная линия 38">
          <a:extLst>
            <a:ext uri="{FF2B5EF4-FFF2-40B4-BE49-F238E27FC236}">
              <a16:creationId xmlns:a16="http://schemas.microsoft.com/office/drawing/2014/main" id="{B3D5EE28-8458-4C0B-981C-D9E6A7871839}"/>
            </a:ext>
          </a:extLst>
        </xdr:cNvPr>
        <xdr:cNvCxnSpPr/>
      </xdr:nvCxnSpPr>
      <xdr:spPr>
        <a:xfrm flipV="1">
          <a:off x="13309022" y="24854062"/>
          <a:ext cx="913898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586226</xdr:colOff>
      <xdr:row>94</xdr:row>
      <xdr:rowOff>121078</xdr:rowOff>
    </xdr:from>
    <xdr:to>
      <xdr:col>13</xdr:col>
      <xdr:colOff>586401</xdr:colOff>
      <xdr:row>94</xdr:row>
      <xdr:rowOff>121078</xdr:rowOff>
    </xdr:to>
    <xdr:cxnSp macro="">
      <xdr:nvCxnSpPr>
        <xdr:cNvPr id="40" name="Прямая соединительная линия 39">
          <a:extLst>
            <a:ext uri="{FF2B5EF4-FFF2-40B4-BE49-F238E27FC236}">
              <a16:creationId xmlns:a16="http://schemas.microsoft.com/office/drawing/2014/main" id="{B15E02BB-E451-4DB6-A11C-77E4ED7B5DCB}"/>
            </a:ext>
          </a:extLst>
        </xdr:cNvPr>
        <xdr:cNvCxnSpPr/>
      </xdr:nvCxnSpPr>
      <xdr:spPr>
        <a:xfrm>
          <a:off x="13892651" y="25095628"/>
          <a:ext cx="11812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2241</xdr:colOff>
      <xdr:row>95</xdr:row>
      <xdr:rowOff>123070</xdr:rowOff>
    </xdr:from>
    <xdr:to>
      <xdr:col>14</xdr:col>
      <xdr:colOff>8282</xdr:colOff>
      <xdr:row>95</xdr:row>
      <xdr:rowOff>124238</xdr:rowOff>
    </xdr:to>
    <xdr:cxnSp macro="">
      <xdr:nvCxnSpPr>
        <xdr:cNvPr id="41" name="Прямая соединительная линия 40">
          <a:extLst>
            <a:ext uri="{FF2B5EF4-FFF2-40B4-BE49-F238E27FC236}">
              <a16:creationId xmlns:a16="http://schemas.microsoft.com/office/drawing/2014/main" id="{5B3A75E6-831A-4895-8261-62645961F1E9}"/>
            </a:ext>
          </a:extLst>
        </xdr:cNvPr>
        <xdr:cNvCxnSpPr/>
      </xdr:nvCxnSpPr>
      <xdr:spPr>
        <a:xfrm>
          <a:off x="14489766" y="25345270"/>
          <a:ext cx="596591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590042</xdr:colOff>
      <xdr:row>98</xdr:row>
      <xdr:rowOff>134558</xdr:rowOff>
    </xdr:from>
    <xdr:to>
      <xdr:col>12</xdr:col>
      <xdr:colOff>546236</xdr:colOff>
      <xdr:row>98</xdr:row>
      <xdr:rowOff>134558</xdr:rowOff>
    </xdr:to>
    <xdr:cxnSp macro="">
      <xdr:nvCxnSpPr>
        <xdr:cNvPr id="42" name="Прямая соединительная линия 41">
          <a:extLst>
            <a:ext uri="{FF2B5EF4-FFF2-40B4-BE49-F238E27FC236}">
              <a16:creationId xmlns:a16="http://schemas.microsoft.com/office/drawing/2014/main" id="{040FA64F-ABB2-4E01-A43F-A522523E252E}"/>
            </a:ext>
          </a:extLst>
        </xdr:cNvPr>
        <xdr:cNvCxnSpPr/>
      </xdr:nvCxnSpPr>
      <xdr:spPr>
        <a:xfrm>
          <a:off x="13896467" y="26099708"/>
          <a:ext cx="5467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98125</xdr:colOff>
      <xdr:row>102</xdr:row>
      <xdr:rowOff>121794</xdr:rowOff>
    </xdr:from>
    <xdr:to>
      <xdr:col>22</xdr:col>
      <xdr:colOff>240781</xdr:colOff>
      <xdr:row>102</xdr:row>
      <xdr:rowOff>121794</xdr:rowOff>
    </xdr:to>
    <xdr:cxnSp macro="">
      <xdr:nvCxnSpPr>
        <xdr:cNvPr id="43" name="Прямая соединительная линия 42">
          <a:extLst>
            <a:ext uri="{FF2B5EF4-FFF2-40B4-BE49-F238E27FC236}">
              <a16:creationId xmlns:a16="http://schemas.microsoft.com/office/drawing/2014/main" id="{DA23644D-9C9B-4C97-95FF-E854A2F756B6}"/>
            </a:ext>
          </a:extLst>
        </xdr:cNvPr>
        <xdr:cNvCxnSpPr/>
      </xdr:nvCxnSpPr>
      <xdr:spPr>
        <a:xfrm>
          <a:off x="19900600" y="27077544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527469</xdr:colOff>
      <xdr:row>104</xdr:row>
      <xdr:rowOff>116069</xdr:rowOff>
    </xdr:from>
    <xdr:to>
      <xdr:col>15</xdr:col>
      <xdr:colOff>6630</xdr:colOff>
      <xdr:row>104</xdr:row>
      <xdr:rowOff>116069</xdr:rowOff>
    </xdr:to>
    <xdr:cxnSp macro="">
      <xdr:nvCxnSpPr>
        <xdr:cNvPr id="44" name="Прямая соединительная линия 43">
          <a:extLst>
            <a:ext uri="{FF2B5EF4-FFF2-40B4-BE49-F238E27FC236}">
              <a16:creationId xmlns:a16="http://schemas.microsoft.com/office/drawing/2014/main" id="{80FE83FD-6BB6-4652-8743-9F93745B7905}"/>
            </a:ext>
          </a:extLst>
        </xdr:cNvPr>
        <xdr:cNvCxnSpPr/>
      </xdr:nvCxnSpPr>
      <xdr:spPr>
        <a:xfrm>
          <a:off x="15014994" y="27567119"/>
          <a:ext cx="66026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550844</xdr:colOff>
      <xdr:row>100</xdr:row>
      <xdr:rowOff>123597</xdr:rowOff>
    </xdr:from>
    <xdr:to>
      <xdr:col>22</xdr:col>
      <xdr:colOff>367308</xdr:colOff>
      <xdr:row>100</xdr:row>
      <xdr:rowOff>123597</xdr:rowOff>
    </xdr:to>
    <xdr:cxnSp macro="">
      <xdr:nvCxnSpPr>
        <xdr:cNvPr id="45" name="Прямая соединительная линия 44">
          <a:extLst>
            <a:ext uri="{FF2B5EF4-FFF2-40B4-BE49-F238E27FC236}">
              <a16:creationId xmlns:a16="http://schemas.microsoft.com/office/drawing/2014/main" id="{D329DF3E-93EB-433F-B6D5-E474B5E934E3}"/>
            </a:ext>
          </a:extLst>
        </xdr:cNvPr>
        <xdr:cNvCxnSpPr/>
      </xdr:nvCxnSpPr>
      <xdr:spPr>
        <a:xfrm>
          <a:off x="19762769" y="26584047"/>
          <a:ext cx="40701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88364</xdr:colOff>
      <xdr:row>117</xdr:row>
      <xdr:rowOff>120326</xdr:rowOff>
    </xdr:from>
    <xdr:to>
      <xdr:col>24</xdr:col>
      <xdr:colOff>173567</xdr:colOff>
      <xdr:row>117</xdr:row>
      <xdr:rowOff>121242</xdr:rowOff>
    </xdr:to>
    <xdr:cxnSp macro="">
      <xdr:nvCxnSpPr>
        <xdr:cNvPr id="46" name="Прямая соединительная линия 45">
          <a:extLst>
            <a:ext uri="{FF2B5EF4-FFF2-40B4-BE49-F238E27FC236}">
              <a16:creationId xmlns:a16="http://schemas.microsoft.com/office/drawing/2014/main" id="{1B55B904-5BCC-430E-B095-FFAA8A425CFF}"/>
            </a:ext>
          </a:extLst>
        </xdr:cNvPr>
        <xdr:cNvCxnSpPr/>
      </xdr:nvCxnSpPr>
      <xdr:spPr>
        <a:xfrm>
          <a:off x="21071939" y="31019426"/>
          <a:ext cx="85203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588085</xdr:colOff>
      <xdr:row>115</xdr:row>
      <xdr:rowOff>228527</xdr:rowOff>
    </xdr:from>
    <xdr:to>
      <xdr:col>24</xdr:col>
      <xdr:colOff>84153</xdr:colOff>
      <xdr:row>115</xdr:row>
      <xdr:rowOff>230670</xdr:rowOff>
    </xdr:to>
    <xdr:cxnSp macro="">
      <xdr:nvCxnSpPr>
        <xdr:cNvPr id="47" name="Прямая соединительная линия 46">
          <a:extLst>
            <a:ext uri="{FF2B5EF4-FFF2-40B4-BE49-F238E27FC236}">
              <a16:creationId xmlns:a16="http://schemas.microsoft.com/office/drawing/2014/main" id="{BD8A96D0-8F95-4ACE-ACE0-73498C6E2317}"/>
            </a:ext>
          </a:extLst>
        </xdr:cNvPr>
        <xdr:cNvCxnSpPr/>
      </xdr:nvCxnSpPr>
      <xdr:spPr>
        <a:xfrm>
          <a:off x="20390560" y="30403727"/>
          <a:ext cx="677168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79775</xdr:colOff>
      <xdr:row>76</xdr:row>
      <xdr:rowOff>110938</xdr:rowOff>
    </xdr:from>
    <xdr:to>
      <xdr:col>21</xdr:col>
      <xdr:colOff>249371</xdr:colOff>
      <xdr:row>76</xdr:row>
      <xdr:rowOff>113472</xdr:rowOff>
    </xdr:to>
    <xdr:cxnSp macro="">
      <xdr:nvCxnSpPr>
        <xdr:cNvPr id="48" name="Прямая соединительная линия 47">
          <a:extLst>
            <a:ext uri="{FF2B5EF4-FFF2-40B4-BE49-F238E27FC236}">
              <a16:creationId xmlns:a16="http://schemas.microsoft.com/office/drawing/2014/main" id="{63BA110C-C50F-414B-8F82-98F8BAF1843F}"/>
            </a:ext>
          </a:extLst>
        </xdr:cNvPr>
        <xdr:cNvCxnSpPr/>
      </xdr:nvCxnSpPr>
      <xdr:spPr>
        <a:xfrm>
          <a:off x="19291700" y="20465863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389086</xdr:colOff>
      <xdr:row>73</xdr:row>
      <xdr:rowOff>114714</xdr:rowOff>
    </xdr:from>
    <xdr:to>
      <xdr:col>21</xdr:col>
      <xdr:colOff>142659</xdr:colOff>
      <xdr:row>73</xdr:row>
      <xdr:rowOff>114714</xdr:rowOff>
    </xdr:to>
    <xdr:cxnSp macro="">
      <xdr:nvCxnSpPr>
        <xdr:cNvPr id="49" name="Прямая соединительная линия 48">
          <a:extLst>
            <a:ext uri="{FF2B5EF4-FFF2-40B4-BE49-F238E27FC236}">
              <a16:creationId xmlns:a16="http://schemas.microsoft.com/office/drawing/2014/main" id="{995D4569-C4C8-4F65-BEDE-85BCBDFCC5AA}"/>
            </a:ext>
          </a:extLst>
        </xdr:cNvPr>
        <xdr:cNvCxnSpPr/>
      </xdr:nvCxnSpPr>
      <xdr:spPr>
        <a:xfrm>
          <a:off x="19010461" y="19974339"/>
          <a:ext cx="3441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371440</xdr:colOff>
      <xdr:row>72</xdr:row>
      <xdr:rowOff>112229</xdr:rowOff>
    </xdr:from>
    <xdr:to>
      <xdr:col>21</xdr:col>
      <xdr:colOff>274604</xdr:colOff>
      <xdr:row>72</xdr:row>
      <xdr:rowOff>112230</xdr:rowOff>
    </xdr:to>
    <xdr:cxnSp macro="">
      <xdr:nvCxnSpPr>
        <xdr:cNvPr id="50" name="Прямая соединительная линия 49">
          <a:extLst>
            <a:ext uri="{FF2B5EF4-FFF2-40B4-BE49-F238E27FC236}">
              <a16:creationId xmlns:a16="http://schemas.microsoft.com/office/drawing/2014/main" id="{67029665-6624-4F55-A3FB-01C32D42FC05}"/>
            </a:ext>
          </a:extLst>
        </xdr:cNvPr>
        <xdr:cNvCxnSpPr/>
      </xdr:nvCxnSpPr>
      <xdr:spPr>
        <a:xfrm flipV="1">
          <a:off x="18992815" y="19724204"/>
          <a:ext cx="493714" cy="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576858</xdr:colOff>
      <xdr:row>87</xdr:row>
      <xdr:rowOff>123825</xdr:rowOff>
    </xdr:from>
    <xdr:to>
      <xdr:col>14</xdr:col>
      <xdr:colOff>7844</xdr:colOff>
      <xdr:row>87</xdr:row>
      <xdr:rowOff>132317</xdr:rowOff>
    </xdr:to>
    <xdr:cxnSp macro="">
      <xdr:nvCxnSpPr>
        <xdr:cNvPr id="51" name="Прямая соединительная линия 50">
          <a:extLst>
            <a:ext uri="{FF2B5EF4-FFF2-40B4-BE49-F238E27FC236}">
              <a16:creationId xmlns:a16="http://schemas.microsoft.com/office/drawing/2014/main" id="{93BFB06D-0E37-4014-8DD7-768F550D271B}"/>
            </a:ext>
          </a:extLst>
        </xdr:cNvPr>
        <xdr:cNvCxnSpPr/>
      </xdr:nvCxnSpPr>
      <xdr:spPr>
        <a:xfrm flipV="1">
          <a:off x="13292733" y="23364825"/>
          <a:ext cx="1793186" cy="849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</xdr:colOff>
      <xdr:row>91</xdr:row>
      <xdr:rowOff>124239</xdr:rowOff>
    </xdr:from>
    <xdr:to>
      <xdr:col>14</xdr:col>
      <xdr:colOff>15116</xdr:colOff>
      <xdr:row>91</xdr:row>
      <xdr:rowOff>124239</xdr:rowOff>
    </xdr:to>
    <xdr:cxnSp macro="">
      <xdr:nvCxnSpPr>
        <xdr:cNvPr id="52" name="Прямая соединительная линия 51">
          <a:extLst>
            <a:ext uri="{FF2B5EF4-FFF2-40B4-BE49-F238E27FC236}">
              <a16:creationId xmlns:a16="http://schemas.microsoft.com/office/drawing/2014/main" id="{7546D5FC-C2FE-469C-9025-5D08DB90F911}"/>
            </a:ext>
          </a:extLst>
        </xdr:cNvPr>
        <xdr:cNvCxnSpPr/>
      </xdr:nvCxnSpPr>
      <xdr:spPr>
        <a:xfrm>
          <a:off x="14487538" y="24355839"/>
          <a:ext cx="60565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18636</xdr:colOff>
      <xdr:row>28</xdr:row>
      <xdr:rowOff>119264</xdr:rowOff>
    </xdr:from>
    <xdr:to>
      <xdr:col>12</xdr:col>
      <xdr:colOff>587651</xdr:colOff>
      <xdr:row>28</xdr:row>
      <xdr:rowOff>119264</xdr:rowOff>
    </xdr:to>
    <xdr:cxnSp macro="">
      <xdr:nvCxnSpPr>
        <xdr:cNvPr id="53" name="Прямая соединительная линия 52">
          <a:extLst>
            <a:ext uri="{FF2B5EF4-FFF2-40B4-BE49-F238E27FC236}">
              <a16:creationId xmlns:a16="http://schemas.microsoft.com/office/drawing/2014/main" id="{A9AC7633-A687-4CDC-A6B8-977B7B8F65AE}"/>
            </a:ext>
          </a:extLst>
        </xdr:cNvPr>
        <xdr:cNvCxnSpPr/>
      </xdr:nvCxnSpPr>
      <xdr:spPr>
        <a:xfrm>
          <a:off x="13915611" y="8139314"/>
          <a:ext cx="56901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3306</xdr:colOff>
      <xdr:row>29</xdr:row>
      <xdr:rowOff>128373</xdr:rowOff>
    </xdr:from>
    <xdr:to>
      <xdr:col>13</xdr:col>
      <xdr:colOff>581042</xdr:colOff>
      <xdr:row>29</xdr:row>
      <xdr:rowOff>129493</xdr:rowOff>
    </xdr:to>
    <xdr:cxnSp macro="">
      <xdr:nvCxnSpPr>
        <xdr:cNvPr id="54" name="Прямая соединительная линия 53">
          <a:extLst>
            <a:ext uri="{FF2B5EF4-FFF2-40B4-BE49-F238E27FC236}">
              <a16:creationId xmlns:a16="http://schemas.microsoft.com/office/drawing/2014/main" id="{B290E21C-6A98-4329-9599-85936B6E77C1}"/>
            </a:ext>
          </a:extLst>
        </xdr:cNvPr>
        <xdr:cNvCxnSpPr/>
      </xdr:nvCxnSpPr>
      <xdr:spPr>
        <a:xfrm>
          <a:off x="13900281" y="8396073"/>
          <a:ext cx="1168286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585250</xdr:colOff>
      <xdr:row>97</xdr:row>
      <xdr:rowOff>119273</xdr:rowOff>
    </xdr:from>
    <xdr:to>
      <xdr:col>12</xdr:col>
      <xdr:colOff>318048</xdr:colOff>
      <xdr:row>97</xdr:row>
      <xdr:rowOff>128391</xdr:rowOff>
    </xdr:to>
    <xdr:cxnSp macro="">
      <xdr:nvCxnSpPr>
        <xdr:cNvPr id="55" name="Прямая соединительная линия 54">
          <a:extLst>
            <a:ext uri="{FF2B5EF4-FFF2-40B4-BE49-F238E27FC236}">
              <a16:creationId xmlns:a16="http://schemas.microsoft.com/office/drawing/2014/main" id="{7B83B05D-B263-43BE-8A3B-2C30D80A7804}"/>
            </a:ext>
          </a:extLst>
        </xdr:cNvPr>
        <xdr:cNvCxnSpPr/>
      </xdr:nvCxnSpPr>
      <xdr:spPr>
        <a:xfrm flipV="1">
          <a:off x="13301125" y="25836773"/>
          <a:ext cx="913898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585337</xdr:colOff>
      <xdr:row>99</xdr:row>
      <xdr:rowOff>134664</xdr:rowOff>
    </xdr:from>
    <xdr:to>
      <xdr:col>14</xdr:col>
      <xdr:colOff>3313</xdr:colOff>
      <xdr:row>99</xdr:row>
      <xdr:rowOff>135832</xdr:rowOff>
    </xdr:to>
    <xdr:cxnSp macro="">
      <xdr:nvCxnSpPr>
        <xdr:cNvPr id="56" name="Прямая соединительная линия 55">
          <a:extLst>
            <a:ext uri="{FF2B5EF4-FFF2-40B4-BE49-F238E27FC236}">
              <a16:creationId xmlns:a16="http://schemas.microsoft.com/office/drawing/2014/main" id="{E049162B-FA2A-4F66-B1B0-7CC91EB3B213}"/>
            </a:ext>
          </a:extLst>
        </xdr:cNvPr>
        <xdr:cNvCxnSpPr/>
      </xdr:nvCxnSpPr>
      <xdr:spPr>
        <a:xfrm>
          <a:off x="14482312" y="26347464"/>
          <a:ext cx="599076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667585</xdr:colOff>
      <xdr:row>13</xdr:row>
      <xdr:rowOff>149491</xdr:rowOff>
    </xdr:from>
    <xdr:to>
      <xdr:col>10</xdr:col>
      <xdr:colOff>292500</xdr:colOff>
      <xdr:row>13</xdr:row>
      <xdr:rowOff>149758</xdr:rowOff>
    </xdr:to>
    <xdr:cxnSp macro="">
      <xdr:nvCxnSpPr>
        <xdr:cNvPr id="57" name="Прямая соединительная линия 56">
          <a:extLst>
            <a:ext uri="{FF2B5EF4-FFF2-40B4-BE49-F238E27FC236}">
              <a16:creationId xmlns:a16="http://schemas.microsoft.com/office/drawing/2014/main" id="{6B972C09-3BA4-49A7-9C5E-B361EA122E23}"/>
            </a:ext>
          </a:extLst>
        </xdr:cNvPr>
        <xdr:cNvCxnSpPr/>
      </xdr:nvCxnSpPr>
      <xdr:spPr>
        <a:xfrm>
          <a:off x="12011860" y="4378591"/>
          <a:ext cx="996515" cy="26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583644</xdr:colOff>
      <xdr:row>22</xdr:row>
      <xdr:rowOff>114300</xdr:rowOff>
    </xdr:from>
    <xdr:to>
      <xdr:col>13</xdr:col>
      <xdr:colOff>222483</xdr:colOff>
      <xdr:row>22</xdr:row>
      <xdr:rowOff>114300</xdr:rowOff>
    </xdr:to>
    <xdr:cxnSp macro="">
      <xdr:nvCxnSpPr>
        <xdr:cNvPr id="58" name="Прямая соединительная линия 57">
          <a:extLst>
            <a:ext uri="{FF2B5EF4-FFF2-40B4-BE49-F238E27FC236}">
              <a16:creationId xmlns:a16="http://schemas.microsoft.com/office/drawing/2014/main" id="{97B9DD9D-C450-4FAC-9938-D882F5DD4FE2}"/>
            </a:ext>
          </a:extLst>
        </xdr:cNvPr>
        <xdr:cNvCxnSpPr/>
      </xdr:nvCxnSpPr>
      <xdr:spPr>
        <a:xfrm>
          <a:off x="13299519" y="6648450"/>
          <a:ext cx="141048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664553</xdr:colOff>
      <xdr:row>11</xdr:row>
      <xdr:rowOff>133350</xdr:rowOff>
    </xdr:from>
    <xdr:to>
      <xdr:col>10</xdr:col>
      <xdr:colOff>0</xdr:colOff>
      <xdr:row>11</xdr:row>
      <xdr:rowOff>134471</xdr:rowOff>
    </xdr:to>
    <xdr:cxnSp macro="">
      <xdr:nvCxnSpPr>
        <xdr:cNvPr id="59" name="Прямая соединительная линия 58">
          <a:extLst>
            <a:ext uri="{FF2B5EF4-FFF2-40B4-BE49-F238E27FC236}">
              <a16:creationId xmlns:a16="http://schemas.microsoft.com/office/drawing/2014/main" id="{946A6722-5D2A-4CF7-AEE9-95DCFDB46559}"/>
            </a:ext>
          </a:extLst>
        </xdr:cNvPr>
        <xdr:cNvCxnSpPr/>
      </xdr:nvCxnSpPr>
      <xdr:spPr>
        <a:xfrm flipV="1">
          <a:off x="12008828" y="3867150"/>
          <a:ext cx="707047" cy="11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440785</xdr:colOff>
      <xdr:row>51</xdr:row>
      <xdr:rowOff>121972</xdr:rowOff>
    </xdr:from>
    <xdr:to>
      <xdr:col>21</xdr:col>
      <xdr:colOff>44842</xdr:colOff>
      <xdr:row>51</xdr:row>
      <xdr:rowOff>123046</xdr:rowOff>
    </xdr:to>
    <xdr:cxnSp macro="">
      <xdr:nvCxnSpPr>
        <xdr:cNvPr id="60" name="Прямая соединительная линия 59">
          <a:extLst>
            <a:ext uri="{FF2B5EF4-FFF2-40B4-BE49-F238E27FC236}">
              <a16:creationId xmlns:a16="http://schemas.microsoft.com/office/drawing/2014/main" id="{2DBFD9DD-65D7-4A64-83A2-3BF497280757}"/>
            </a:ext>
          </a:extLst>
        </xdr:cNvPr>
        <xdr:cNvCxnSpPr/>
      </xdr:nvCxnSpPr>
      <xdr:spPr>
        <a:xfrm>
          <a:off x="19062160" y="14209447"/>
          <a:ext cx="194607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417605</xdr:colOff>
      <xdr:row>71</xdr:row>
      <xdr:rowOff>121340</xdr:rowOff>
    </xdr:from>
    <xdr:to>
      <xdr:col>12</xdr:col>
      <xdr:colOff>564714</xdr:colOff>
      <xdr:row>71</xdr:row>
      <xdr:rowOff>121340</xdr:rowOff>
    </xdr:to>
    <xdr:cxnSp macro="">
      <xdr:nvCxnSpPr>
        <xdr:cNvPr id="61" name="Прямая соединительная линия 60">
          <a:extLst>
            <a:ext uri="{FF2B5EF4-FFF2-40B4-BE49-F238E27FC236}">
              <a16:creationId xmlns:a16="http://schemas.microsoft.com/office/drawing/2014/main" id="{681DE4D2-58E1-452E-A5B9-929EF1108030}"/>
            </a:ext>
          </a:extLst>
        </xdr:cNvPr>
        <xdr:cNvCxnSpPr/>
      </xdr:nvCxnSpPr>
      <xdr:spPr>
        <a:xfrm>
          <a:off x="13724030" y="19485665"/>
          <a:ext cx="7376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590037</xdr:colOff>
      <xdr:row>77</xdr:row>
      <xdr:rowOff>131563</xdr:rowOff>
    </xdr:from>
    <xdr:to>
      <xdr:col>13</xdr:col>
      <xdr:colOff>233436</xdr:colOff>
      <xdr:row>77</xdr:row>
      <xdr:rowOff>131869</xdr:rowOff>
    </xdr:to>
    <xdr:cxnSp macro="">
      <xdr:nvCxnSpPr>
        <xdr:cNvPr id="62" name="Прямая соединительная линия 61">
          <a:extLst>
            <a:ext uri="{FF2B5EF4-FFF2-40B4-BE49-F238E27FC236}">
              <a16:creationId xmlns:a16="http://schemas.microsoft.com/office/drawing/2014/main" id="{485FEE37-B9DC-484F-AD6A-7B7C3D147200}"/>
            </a:ext>
          </a:extLst>
        </xdr:cNvPr>
        <xdr:cNvCxnSpPr/>
      </xdr:nvCxnSpPr>
      <xdr:spPr>
        <a:xfrm>
          <a:off x="14487012" y="20734138"/>
          <a:ext cx="233949" cy="30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53928</xdr:colOff>
      <xdr:row>80</xdr:row>
      <xdr:rowOff>120025</xdr:rowOff>
    </xdr:from>
    <xdr:to>
      <xdr:col>21</xdr:col>
      <xdr:colOff>327885</xdr:colOff>
      <xdr:row>80</xdr:row>
      <xdr:rowOff>120512</xdr:rowOff>
    </xdr:to>
    <xdr:cxnSp macro="">
      <xdr:nvCxnSpPr>
        <xdr:cNvPr id="63" name="Прямая соединительная линия 62">
          <a:extLst>
            <a:ext uri="{FF2B5EF4-FFF2-40B4-BE49-F238E27FC236}">
              <a16:creationId xmlns:a16="http://schemas.microsoft.com/office/drawing/2014/main" id="{5E2C6466-AFE9-47A5-BFF0-B407E6B7DD84}"/>
            </a:ext>
          </a:extLst>
        </xdr:cNvPr>
        <xdr:cNvCxnSpPr/>
      </xdr:nvCxnSpPr>
      <xdr:spPr>
        <a:xfrm>
          <a:off x="19265853" y="21522700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559198</xdr:colOff>
      <xdr:row>101</xdr:row>
      <xdr:rowOff>114072</xdr:rowOff>
    </xdr:from>
    <xdr:to>
      <xdr:col>22</xdr:col>
      <xdr:colOff>111304</xdr:colOff>
      <xdr:row>101</xdr:row>
      <xdr:rowOff>114072</xdr:rowOff>
    </xdr:to>
    <xdr:cxnSp macro="">
      <xdr:nvCxnSpPr>
        <xdr:cNvPr id="64" name="Прямая соединительная линия 63">
          <a:extLst>
            <a:ext uri="{FF2B5EF4-FFF2-40B4-BE49-F238E27FC236}">
              <a16:creationId xmlns:a16="http://schemas.microsoft.com/office/drawing/2014/main" id="{CC6936D9-291E-4078-9598-AC429A8174FA}"/>
            </a:ext>
          </a:extLst>
        </xdr:cNvPr>
        <xdr:cNvCxnSpPr/>
      </xdr:nvCxnSpPr>
      <xdr:spPr>
        <a:xfrm>
          <a:off x="19771123" y="26822172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2095</xdr:colOff>
      <xdr:row>116</xdr:row>
      <xdr:rowOff>126654</xdr:rowOff>
    </xdr:from>
    <xdr:to>
      <xdr:col>24</xdr:col>
      <xdr:colOff>88713</xdr:colOff>
      <xdr:row>116</xdr:row>
      <xdr:rowOff>128797</xdr:rowOff>
    </xdr:to>
    <xdr:cxnSp macro="">
      <xdr:nvCxnSpPr>
        <xdr:cNvPr id="65" name="Прямая соединительная линия 64">
          <a:extLst>
            <a:ext uri="{FF2B5EF4-FFF2-40B4-BE49-F238E27FC236}">
              <a16:creationId xmlns:a16="http://schemas.microsoft.com/office/drawing/2014/main" id="{9DDAC876-7E89-4CAA-823B-BB7D4396090F}"/>
            </a:ext>
          </a:extLst>
        </xdr:cNvPr>
        <xdr:cNvCxnSpPr/>
      </xdr:nvCxnSpPr>
      <xdr:spPr>
        <a:xfrm>
          <a:off x="20395120" y="30778104"/>
          <a:ext cx="677168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578111</xdr:colOff>
      <xdr:row>67</xdr:row>
      <xdr:rowOff>110938</xdr:rowOff>
    </xdr:from>
    <xdr:to>
      <xdr:col>21</xdr:col>
      <xdr:colOff>196855</xdr:colOff>
      <xdr:row>67</xdr:row>
      <xdr:rowOff>113472</xdr:rowOff>
    </xdr:to>
    <xdr:cxnSp macro="">
      <xdr:nvCxnSpPr>
        <xdr:cNvPr id="66" name="Прямая соединительная линия 65">
          <a:extLst>
            <a:ext uri="{FF2B5EF4-FFF2-40B4-BE49-F238E27FC236}">
              <a16:creationId xmlns:a16="http://schemas.microsoft.com/office/drawing/2014/main" id="{F4DD2C69-CCCC-4E88-8B58-9A755E13A3EB}"/>
            </a:ext>
          </a:extLst>
        </xdr:cNvPr>
        <xdr:cNvCxnSpPr/>
      </xdr:nvCxnSpPr>
      <xdr:spPr>
        <a:xfrm>
          <a:off x="19199486" y="18484663"/>
          <a:ext cx="209294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72978</xdr:colOff>
      <xdr:row>81</xdr:row>
      <xdr:rowOff>139075</xdr:rowOff>
    </xdr:from>
    <xdr:to>
      <xdr:col>21</xdr:col>
      <xdr:colOff>346935</xdr:colOff>
      <xdr:row>81</xdr:row>
      <xdr:rowOff>139562</xdr:rowOff>
    </xdr:to>
    <xdr:cxnSp macro="">
      <xdr:nvCxnSpPr>
        <xdr:cNvPr id="67" name="Прямая соединительная линия 66">
          <a:extLst>
            <a:ext uri="{FF2B5EF4-FFF2-40B4-BE49-F238E27FC236}">
              <a16:creationId xmlns:a16="http://schemas.microsoft.com/office/drawing/2014/main" id="{39A5A221-D23D-44B8-B431-CA91A34CDD7D}"/>
            </a:ext>
          </a:extLst>
        </xdr:cNvPr>
        <xdr:cNvCxnSpPr/>
      </xdr:nvCxnSpPr>
      <xdr:spPr>
        <a:xfrm>
          <a:off x="19284903" y="21817975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202214</xdr:colOff>
      <xdr:row>103</xdr:row>
      <xdr:rowOff>123597</xdr:rowOff>
    </xdr:from>
    <xdr:to>
      <xdr:col>22</xdr:col>
      <xdr:colOff>392089</xdr:colOff>
      <xdr:row>103</xdr:row>
      <xdr:rowOff>123597</xdr:rowOff>
    </xdr:to>
    <xdr:cxnSp macro="">
      <xdr:nvCxnSpPr>
        <xdr:cNvPr id="68" name="Прямая соединительная линия 67">
          <a:extLst>
            <a:ext uri="{FF2B5EF4-FFF2-40B4-BE49-F238E27FC236}">
              <a16:creationId xmlns:a16="http://schemas.microsoft.com/office/drawing/2014/main" id="{1CA9B883-92D6-4DF6-B5A9-A7F3CE9680B6}"/>
            </a:ext>
          </a:extLst>
        </xdr:cNvPr>
        <xdr:cNvCxnSpPr/>
      </xdr:nvCxnSpPr>
      <xdr:spPr>
        <a:xfrm>
          <a:off x="20004689" y="27326997"/>
          <a:ext cx="1898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556163</xdr:colOff>
      <xdr:row>105</xdr:row>
      <xdr:rowOff>116069</xdr:rowOff>
    </xdr:from>
    <xdr:to>
      <xdr:col>14</xdr:col>
      <xdr:colOff>567369</xdr:colOff>
      <xdr:row>105</xdr:row>
      <xdr:rowOff>116069</xdr:rowOff>
    </xdr:to>
    <xdr:cxnSp macro="">
      <xdr:nvCxnSpPr>
        <xdr:cNvPr id="69" name="Прямая соединительная линия 68">
          <a:extLst>
            <a:ext uri="{FF2B5EF4-FFF2-40B4-BE49-F238E27FC236}">
              <a16:creationId xmlns:a16="http://schemas.microsoft.com/office/drawing/2014/main" id="{32BECEAC-741E-48B1-8859-3255E69DE854}"/>
            </a:ext>
          </a:extLst>
        </xdr:cNvPr>
        <xdr:cNvCxnSpPr/>
      </xdr:nvCxnSpPr>
      <xdr:spPr>
        <a:xfrm>
          <a:off x="15043688" y="27814769"/>
          <a:ext cx="6017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465676</xdr:colOff>
      <xdr:row>109</xdr:row>
      <xdr:rowOff>109623</xdr:rowOff>
    </xdr:from>
    <xdr:to>
      <xdr:col>13</xdr:col>
      <xdr:colOff>440949</xdr:colOff>
      <xdr:row>109</xdr:row>
      <xdr:rowOff>109623</xdr:rowOff>
    </xdr:to>
    <xdr:cxnSp macro="">
      <xdr:nvCxnSpPr>
        <xdr:cNvPr id="70" name="Прямая соединительная линия 69">
          <a:extLst>
            <a:ext uri="{FF2B5EF4-FFF2-40B4-BE49-F238E27FC236}">
              <a16:creationId xmlns:a16="http://schemas.microsoft.com/office/drawing/2014/main" id="{95712236-2022-4065-8F8A-88DC739AA2EC}"/>
            </a:ext>
          </a:extLst>
        </xdr:cNvPr>
        <xdr:cNvCxnSpPr/>
      </xdr:nvCxnSpPr>
      <xdr:spPr>
        <a:xfrm>
          <a:off x="14362651" y="28798923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588739</xdr:colOff>
      <xdr:row>113</xdr:row>
      <xdr:rowOff>123752</xdr:rowOff>
    </xdr:from>
    <xdr:to>
      <xdr:col>26</xdr:col>
      <xdr:colOff>150733</xdr:colOff>
      <xdr:row>113</xdr:row>
      <xdr:rowOff>125895</xdr:rowOff>
    </xdr:to>
    <xdr:cxnSp macro="">
      <xdr:nvCxnSpPr>
        <xdr:cNvPr id="71" name="Прямая соединительная линия 70">
          <a:extLst>
            <a:ext uri="{FF2B5EF4-FFF2-40B4-BE49-F238E27FC236}">
              <a16:creationId xmlns:a16="http://schemas.microsoft.com/office/drawing/2014/main" id="{7A06AE54-8D9F-472F-A957-951567A8C943}"/>
            </a:ext>
          </a:extLst>
        </xdr:cNvPr>
        <xdr:cNvCxnSpPr/>
      </xdr:nvCxnSpPr>
      <xdr:spPr>
        <a:xfrm>
          <a:off x="20391214" y="29803652"/>
          <a:ext cx="1924194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223604</xdr:colOff>
      <xdr:row>18</xdr:row>
      <xdr:rowOff>115956</xdr:rowOff>
    </xdr:from>
    <xdr:to>
      <xdr:col>12</xdr:col>
      <xdr:colOff>414131</xdr:colOff>
      <xdr:row>18</xdr:row>
      <xdr:rowOff>118118</xdr:rowOff>
    </xdr:to>
    <xdr:cxnSp macro="">
      <xdr:nvCxnSpPr>
        <xdr:cNvPr id="72" name="Прямая соединительная линия 71">
          <a:extLst>
            <a:ext uri="{FF2B5EF4-FFF2-40B4-BE49-F238E27FC236}">
              <a16:creationId xmlns:a16="http://schemas.microsoft.com/office/drawing/2014/main" id="{1C4C03EB-48F8-4A95-A87E-22612F19D5C7}"/>
            </a:ext>
          </a:extLst>
        </xdr:cNvPr>
        <xdr:cNvCxnSpPr/>
      </xdr:nvCxnSpPr>
      <xdr:spPr>
        <a:xfrm flipV="1">
          <a:off x="12939479" y="5659506"/>
          <a:ext cx="1371627" cy="216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320983</xdr:colOff>
      <xdr:row>107</xdr:row>
      <xdr:rowOff>125594</xdr:rowOff>
    </xdr:from>
    <xdr:to>
      <xdr:col>14</xdr:col>
      <xdr:colOff>579547</xdr:colOff>
      <xdr:row>107</xdr:row>
      <xdr:rowOff>125594</xdr:rowOff>
    </xdr:to>
    <xdr:cxnSp macro="">
      <xdr:nvCxnSpPr>
        <xdr:cNvPr id="73" name="Прямая соединительная линия 72">
          <a:extLst>
            <a:ext uri="{FF2B5EF4-FFF2-40B4-BE49-F238E27FC236}">
              <a16:creationId xmlns:a16="http://schemas.microsoft.com/office/drawing/2014/main" id="{4DE3A53E-ED62-4AB8-93CF-37428296E00D}"/>
            </a:ext>
          </a:extLst>
        </xdr:cNvPr>
        <xdr:cNvCxnSpPr/>
      </xdr:nvCxnSpPr>
      <xdr:spPr>
        <a:xfrm>
          <a:off x="15399058" y="28319594"/>
          <a:ext cx="25856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194675</xdr:colOff>
      <xdr:row>48</xdr:row>
      <xdr:rowOff>132789</xdr:rowOff>
    </xdr:from>
    <xdr:to>
      <xdr:col>13</xdr:col>
      <xdr:colOff>308776</xdr:colOff>
      <xdr:row>48</xdr:row>
      <xdr:rowOff>132789</xdr:rowOff>
    </xdr:to>
    <xdr:cxnSp macro="">
      <xdr:nvCxnSpPr>
        <xdr:cNvPr id="74" name="Прямая соединительная линия 73">
          <a:extLst>
            <a:ext uri="{FF2B5EF4-FFF2-40B4-BE49-F238E27FC236}">
              <a16:creationId xmlns:a16="http://schemas.microsoft.com/office/drawing/2014/main" id="{5F679C59-CCCD-476B-8D59-A37F487881B8}"/>
            </a:ext>
          </a:extLst>
        </xdr:cNvPr>
        <xdr:cNvCxnSpPr/>
      </xdr:nvCxnSpPr>
      <xdr:spPr>
        <a:xfrm flipV="1">
          <a:off x="13501100" y="13477314"/>
          <a:ext cx="12952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56241</xdr:colOff>
      <xdr:row>75</xdr:row>
      <xdr:rowOff>117658</xdr:rowOff>
    </xdr:from>
    <xdr:to>
      <xdr:col>21</xdr:col>
      <xdr:colOff>225837</xdr:colOff>
      <xdr:row>75</xdr:row>
      <xdr:rowOff>120192</xdr:rowOff>
    </xdr:to>
    <xdr:cxnSp macro="">
      <xdr:nvCxnSpPr>
        <xdr:cNvPr id="75" name="Прямая соединительная линия 74">
          <a:extLst>
            <a:ext uri="{FF2B5EF4-FFF2-40B4-BE49-F238E27FC236}">
              <a16:creationId xmlns:a16="http://schemas.microsoft.com/office/drawing/2014/main" id="{BFC1FD69-70FA-46EA-A8EE-BEBB80FCFD27}"/>
            </a:ext>
          </a:extLst>
        </xdr:cNvPr>
        <xdr:cNvCxnSpPr/>
      </xdr:nvCxnSpPr>
      <xdr:spPr>
        <a:xfrm>
          <a:off x="19268166" y="20224933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549</xdr:colOff>
      <xdr:row>75</xdr:row>
      <xdr:rowOff>123322</xdr:rowOff>
    </xdr:from>
    <xdr:to>
      <xdr:col>13</xdr:col>
      <xdr:colOff>311935</xdr:colOff>
      <xdr:row>75</xdr:row>
      <xdr:rowOff>123659</xdr:rowOff>
    </xdr:to>
    <xdr:cxnSp macro="">
      <xdr:nvCxnSpPr>
        <xdr:cNvPr id="76" name="Прямая соединительная линия 75">
          <a:extLst>
            <a:ext uri="{FF2B5EF4-FFF2-40B4-BE49-F238E27FC236}">
              <a16:creationId xmlns:a16="http://schemas.microsoft.com/office/drawing/2014/main" id="{105CBE2A-F689-495A-AE21-0ABE7F1BE85B}"/>
            </a:ext>
          </a:extLst>
        </xdr:cNvPr>
        <xdr:cNvCxnSpPr/>
      </xdr:nvCxnSpPr>
      <xdr:spPr>
        <a:xfrm>
          <a:off x="14488074" y="20230597"/>
          <a:ext cx="311386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340538</xdr:colOff>
      <xdr:row>55</xdr:row>
      <xdr:rowOff>142314</xdr:rowOff>
    </xdr:from>
    <xdr:to>
      <xdr:col>10</xdr:col>
      <xdr:colOff>421704</xdr:colOff>
      <xdr:row>55</xdr:row>
      <xdr:rowOff>143289</xdr:rowOff>
    </xdr:to>
    <xdr:cxnSp macro="">
      <xdr:nvCxnSpPr>
        <xdr:cNvPr id="77" name="Прямая соединительная линия 76">
          <a:extLst>
            <a:ext uri="{FF2B5EF4-FFF2-40B4-BE49-F238E27FC236}">
              <a16:creationId xmlns:a16="http://schemas.microsoft.com/office/drawing/2014/main" id="{D3FE9926-F47B-403C-90CB-B06BBEE02836}"/>
            </a:ext>
          </a:extLst>
        </xdr:cNvPr>
        <xdr:cNvCxnSpPr/>
      </xdr:nvCxnSpPr>
      <xdr:spPr>
        <a:xfrm>
          <a:off x="13056413" y="15220389"/>
          <a:ext cx="81166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302072</xdr:colOff>
      <xdr:row>54</xdr:row>
      <xdr:rowOff>113739</xdr:rowOff>
    </xdr:from>
    <xdr:to>
      <xdr:col>15</xdr:col>
      <xdr:colOff>419100</xdr:colOff>
      <xdr:row>54</xdr:row>
      <xdr:rowOff>123825</xdr:rowOff>
    </xdr:to>
    <xdr:cxnSp macro="">
      <xdr:nvCxnSpPr>
        <xdr:cNvPr id="78" name="Прямая соединительная линия 77">
          <a:extLst>
            <a:ext uri="{FF2B5EF4-FFF2-40B4-BE49-F238E27FC236}">
              <a16:creationId xmlns:a16="http://schemas.microsoft.com/office/drawing/2014/main" id="{51E3739D-880D-4A6B-BC59-A448BF8D159B}"/>
            </a:ext>
          </a:extLst>
        </xdr:cNvPr>
        <xdr:cNvCxnSpPr/>
      </xdr:nvCxnSpPr>
      <xdr:spPr>
        <a:xfrm>
          <a:off x="13017947" y="14944164"/>
          <a:ext cx="3069778" cy="1008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414003</xdr:colOff>
      <xdr:row>56</xdr:row>
      <xdr:rowOff>152400</xdr:rowOff>
    </xdr:from>
    <xdr:to>
      <xdr:col>10</xdr:col>
      <xdr:colOff>588504</xdr:colOff>
      <xdr:row>56</xdr:row>
      <xdr:rowOff>152400</xdr:rowOff>
    </xdr:to>
    <xdr:cxnSp macro="">
      <xdr:nvCxnSpPr>
        <xdr:cNvPr id="79" name="Прямая соединительная линия 78">
          <a:extLst>
            <a:ext uri="{FF2B5EF4-FFF2-40B4-BE49-F238E27FC236}">
              <a16:creationId xmlns:a16="http://schemas.microsoft.com/office/drawing/2014/main" id="{BE10E6F8-B309-43C5-91A7-7201572AEC2C}"/>
            </a:ext>
          </a:extLst>
        </xdr:cNvPr>
        <xdr:cNvCxnSpPr/>
      </xdr:nvCxnSpPr>
      <xdr:spPr>
        <a:xfrm flipV="1">
          <a:off x="13129878" y="15478125"/>
          <a:ext cx="1745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539136</xdr:colOff>
      <xdr:row>57</xdr:row>
      <xdr:rowOff>133350</xdr:rowOff>
    </xdr:from>
    <xdr:to>
      <xdr:col>12</xdr:col>
      <xdr:colOff>425270</xdr:colOff>
      <xdr:row>57</xdr:row>
      <xdr:rowOff>133350</xdr:rowOff>
    </xdr:to>
    <xdr:cxnSp macro="">
      <xdr:nvCxnSpPr>
        <xdr:cNvPr id="80" name="Прямая соединительная линия 79">
          <a:extLst>
            <a:ext uri="{FF2B5EF4-FFF2-40B4-BE49-F238E27FC236}">
              <a16:creationId xmlns:a16="http://schemas.microsoft.com/office/drawing/2014/main" id="{61F114DF-27BC-47CA-80C0-925C94008345}"/>
            </a:ext>
          </a:extLst>
        </xdr:cNvPr>
        <xdr:cNvCxnSpPr/>
      </xdr:nvCxnSpPr>
      <xdr:spPr>
        <a:xfrm flipV="1">
          <a:off x="13255011" y="15706725"/>
          <a:ext cx="106723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397901</xdr:colOff>
      <xdr:row>58</xdr:row>
      <xdr:rowOff>180975</xdr:rowOff>
    </xdr:from>
    <xdr:to>
      <xdr:col>13</xdr:col>
      <xdr:colOff>147405</xdr:colOff>
      <xdr:row>58</xdr:row>
      <xdr:rowOff>180975</xdr:rowOff>
    </xdr:to>
    <xdr:cxnSp macro="">
      <xdr:nvCxnSpPr>
        <xdr:cNvPr id="81" name="Прямая соединительная линия 80">
          <a:extLst>
            <a:ext uri="{FF2B5EF4-FFF2-40B4-BE49-F238E27FC236}">
              <a16:creationId xmlns:a16="http://schemas.microsoft.com/office/drawing/2014/main" id="{D468259D-778A-4C6F-89D9-F181A540F48D}"/>
            </a:ext>
          </a:extLst>
        </xdr:cNvPr>
        <xdr:cNvCxnSpPr/>
      </xdr:nvCxnSpPr>
      <xdr:spPr>
        <a:xfrm flipV="1">
          <a:off x="14294876" y="16002000"/>
          <a:ext cx="34005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69510</xdr:colOff>
      <xdr:row>59</xdr:row>
      <xdr:rowOff>114300</xdr:rowOff>
    </xdr:from>
    <xdr:to>
      <xdr:col>13</xdr:col>
      <xdr:colOff>228147</xdr:colOff>
      <xdr:row>59</xdr:row>
      <xdr:rowOff>114300</xdr:rowOff>
    </xdr:to>
    <xdr:cxnSp macro="">
      <xdr:nvCxnSpPr>
        <xdr:cNvPr id="82" name="Прямая соединительная линия 81">
          <a:extLst>
            <a:ext uri="{FF2B5EF4-FFF2-40B4-BE49-F238E27FC236}">
              <a16:creationId xmlns:a16="http://schemas.microsoft.com/office/drawing/2014/main" id="{2026D998-6347-46E3-9F73-13DE311317C6}"/>
            </a:ext>
          </a:extLst>
        </xdr:cNvPr>
        <xdr:cNvCxnSpPr/>
      </xdr:nvCxnSpPr>
      <xdr:spPr>
        <a:xfrm flipV="1">
          <a:off x="14557035" y="16259175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218974</xdr:colOff>
      <xdr:row>60</xdr:row>
      <xdr:rowOff>114300</xdr:rowOff>
    </xdr:from>
    <xdr:to>
      <xdr:col>14</xdr:col>
      <xdr:colOff>2483</xdr:colOff>
      <xdr:row>60</xdr:row>
      <xdr:rowOff>114300</xdr:rowOff>
    </xdr:to>
    <xdr:cxnSp macro="">
      <xdr:nvCxnSpPr>
        <xdr:cNvPr id="83" name="Прямая соединительная линия 82">
          <a:extLst>
            <a:ext uri="{FF2B5EF4-FFF2-40B4-BE49-F238E27FC236}">
              <a16:creationId xmlns:a16="http://schemas.microsoft.com/office/drawing/2014/main" id="{90FEBADC-33F0-469C-98F9-727073A160A4}"/>
            </a:ext>
          </a:extLst>
        </xdr:cNvPr>
        <xdr:cNvCxnSpPr/>
      </xdr:nvCxnSpPr>
      <xdr:spPr>
        <a:xfrm flipV="1">
          <a:off x="14706499" y="16506825"/>
          <a:ext cx="3740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</xdr:colOff>
      <xdr:row>61</xdr:row>
      <xdr:rowOff>123825</xdr:rowOff>
    </xdr:from>
    <xdr:to>
      <xdr:col>15</xdr:col>
      <xdr:colOff>11891</xdr:colOff>
      <xdr:row>61</xdr:row>
      <xdr:rowOff>123825</xdr:rowOff>
    </xdr:to>
    <xdr:cxnSp macro="">
      <xdr:nvCxnSpPr>
        <xdr:cNvPr id="84" name="Прямая соединительная линия 83">
          <a:extLst>
            <a:ext uri="{FF2B5EF4-FFF2-40B4-BE49-F238E27FC236}">
              <a16:creationId xmlns:a16="http://schemas.microsoft.com/office/drawing/2014/main" id="{0170E71E-0879-4C8F-91DF-C869DD47A5E3}"/>
            </a:ext>
          </a:extLst>
        </xdr:cNvPr>
        <xdr:cNvCxnSpPr/>
      </xdr:nvCxnSpPr>
      <xdr:spPr>
        <a:xfrm flipV="1">
          <a:off x="15078091" y="16764000"/>
          <a:ext cx="60242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578576</xdr:colOff>
      <xdr:row>62</xdr:row>
      <xdr:rowOff>104775</xdr:rowOff>
    </xdr:from>
    <xdr:to>
      <xdr:col>15</xdr:col>
      <xdr:colOff>119131</xdr:colOff>
      <xdr:row>62</xdr:row>
      <xdr:rowOff>104775</xdr:rowOff>
    </xdr:to>
    <xdr:cxnSp macro="">
      <xdr:nvCxnSpPr>
        <xdr:cNvPr id="85" name="Прямая соединительная линия 84">
          <a:extLst>
            <a:ext uri="{FF2B5EF4-FFF2-40B4-BE49-F238E27FC236}">
              <a16:creationId xmlns:a16="http://schemas.microsoft.com/office/drawing/2014/main" id="{CB678132-131C-4584-8146-4E25DA3E5693}"/>
            </a:ext>
          </a:extLst>
        </xdr:cNvPr>
        <xdr:cNvCxnSpPr/>
      </xdr:nvCxnSpPr>
      <xdr:spPr>
        <a:xfrm flipV="1">
          <a:off x="15656651" y="16992600"/>
          <a:ext cx="13110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107610</xdr:colOff>
      <xdr:row>63</xdr:row>
      <xdr:rowOff>114300</xdr:rowOff>
    </xdr:from>
    <xdr:to>
      <xdr:col>15</xdr:col>
      <xdr:colOff>266247</xdr:colOff>
      <xdr:row>63</xdr:row>
      <xdr:rowOff>114300</xdr:rowOff>
    </xdr:to>
    <xdr:cxnSp macro="">
      <xdr:nvCxnSpPr>
        <xdr:cNvPr id="86" name="Прямая соединительная линия 85">
          <a:extLst>
            <a:ext uri="{FF2B5EF4-FFF2-40B4-BE49-F238E27FC236}">
              <a16:creationId xmlns:a16="http://schemas.microsoft.com/office/drawing/2014/main" id="{A645B146-670A-4FB2-9E06-6FE6E7C53FFF}"/>
            </a:ext>
          </a:extLst>
        </xdr:cNvPr>
        <xdr:cNvCxnSpPr/>
      </xdr:nvCxnSpPr>
      <xdr:spPr>
        <a:xfrm flipV="1">
          <a:off x="15776235" y="17249775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240960</xdr:colOff>
      <xdr:row>64</xdr:row>
      <xdr:rowOff>123825</xdr:rowOff>
    </xdr:from>
    <xdr:to>
      <xdr:col>15</xdr:col>
      <xdr:colOff>399597</xdr:colOff>
      <xdr:row>64</xdr:row>
      <xdr:rowOff>123825</xdr:rowOff>
    </xdr:to>
    <xdr:cxnSp macro="">
      <xdr:nvCxnSpPr>
        <xdr:cNvPr id="87" name="Прямая соединительная линия 86">
          <a:extLst>
            <a:ext uri="{FF2B5EF4-FFF2-40B4-BE49-F238E27FC236}">
              <a16:creationId xmlns:a16="http://schemas.microsoft.com/office/drawing/2014/main" id="{A42C7BA3-C7ED-483C-BAC7-3ABA1B4A3D65}"/>
            </a:ext>
          </a:extLst>
        </xdr:cNvPr>
        <xdr:cNvCxnSpPr/>
      </xdr:nvCxnSpPr>
      <xdr:spPr>
        <a:xfrm flipV="1">
          <a:off x="15909585" y="17506950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221378</xdr:colOff>
      <xdr:row>36</xdr:row>
      <xdr:rowOff>142314</xdr:rowOff>
    </xdr:from>
    <xdr:to>
      <xdr:col>10</xdr:col>
      <xdr:colOff>455756</xdr:colOff>
      <xdr:row>36</xdr:row>
      <xdr:rowOff>142314</xdr:rowOff>
    </xdr:to>
    <xdr:cxnSp macro="">
      <xdr:nvCxnSpPr>
        <xdr:cNvPr id="88" name="Прямая соединительная линия 87">
          <a:extLst>
            <a:ext uri="{FF2B5EF4-FFF2-40B4-BE49-F238E27FC236}">
              <a16:creationId xmlns:a16="http://schemas.microsoft.com/office/drawing/2014/main" id="{6CF30390-897B-4C55-9168-A3DC5E523D56}"/>
            </a:ext>
          </a:extLst>
        </xdr:cNvPr>
        <xdr:cNvCxnSpPr/>
      </xdr:nvCxnSpPr>
      <xdr:spPr>
        <a:xfrm flipV="1">
          <a:off x="12937253" y="10143564"/>
          <a:ext cx="23437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50054</xdr:colOff>
      <xdr:row>52</xdr:row>
      <xdr:rowOff>121972</xdr:rowOff>
    </xdr:from>
    <xdr:to>
      <xdr:col>21</xdr:col>
      <xdr:colOff>264122</xdr:colOff>
      <xdr:row>52</xdr:row>
      <xdr:rowOff>123046</xdr:rowOff>
    </xdr:to>
    <xdr:cxnSp macro="">
      <xdr:nvCxnSpPr>
        <xdr:cNvPr id="89" name="Прямая соединительная линия 88">
          <a:extLst>
            <a:ext uri="{FF2B5EF4-FFF2-40B4-BE49-F238E27FC236}">
              <a16:creationId xmlns:a16="http://schemas.microsoft.com/office/drawing/2014/main" id="{58539CC5-239C-432D-80C4-C6E5863C2F77}"/>
            </a:ext>
          </a:extLst>
        </xdr:cNvPr>
        <xdr:cNvCxnSpPr/>
      </xdr:nvCxnSpPr>
      <xdr:spPr>
        <a:xfrm>
          <a:off x="19261979" y="14457097"/>
          <a:ext cx="214068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231029</xdr:colOff>
      <xdr:row>53</xdr:row>
      <xdr:rowOff>121972</xdr:rowOff>
    </xdr:from>
    <xdr:to>
      <xdr:col>21</xdr:col>
      <xdr:colOff>445097</xdr:colOff>
      <xdr:row>53</xdr:row>
      <xdr:rowOff>123046</xdr:rowOff>
    </xdr:to>
    <xdr:cxnSp macro="">
      <xdr:nvCxnSpPr>
        <xdr:cNvPr id="90" name="Прямая соединительная линия 89">
          <a:extLst>
            <a:ext uri="{FF2B5EF4-FFF2-40B4-BE49-F238E27FC236}">
              <a16:creationId xmlns:a16="http://schemas.microsoft.com/office/drawing/2014/main" id="{44C3CD4B-AA82-491C-A6C0-E7AC33EF7A50}"/>
            </a:ext>
          </a:extLst>
        </xdr:cNvPr>
        <xdr:cNvCxnSpPr/>
      </xdr:nvCxnSpPr>
      <xdr:spPr>
        <a:xfrm>
          <a:off x="19442954" y="14704747"/>
          <a:ext cx="214068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254784</xdr:colOff>
      <xdr:row>106</xdr:row>
      <xdr:rowOff>105202</xdr:rowOff>
    </xdr:from>
    <xdr:to>
      <xdr:col>14</xdr:col>
      <xdr:colOff>562305</xdr:colOff>
      <xdr:row>106</xdr:row>
      <xdr:rowOff>105202</xdr:rowOff>
    </xdr:to>
    <xdr:cxnSp macro="">
      <xdr:nvCxnSpPr>
        <xdr:cNvPr id="91" name="Прямая соединительная линия 90">
          <a:extLst>
            <a:ext uri="{FF2B5EF4-FFF2-40B4-BE49-F238E27FC236}">
              <a16:creationId xmlns:a16="http://schemas.microsoft.com/office/drawing/2014/main" id="{17E7FB67-C37D-41CE-B817-1B10876F956D}"/>
            </a:ext>
          </a:extLst>
        </xdr:cNvPr>
        <xdr:cNvCxnSpPr/>
      </xdr:nvCxnSpPr>
      <xdr:spPr>
        <a:xfrm>
          <a:off x="15332859" y="28051552"/>
          <a:ext cx="30752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10040</xdr:colOff>
      <xdr:row>23</xdr:row>
      <xdr:rowOff>109335</xdr:rowOff>
    </xdr:from>
    <xdr:to>
      <xdr:col>13</xdr:col>
      <xdr:colOff>242360</xdr:colOff>
      <xdr:row>23</xdr:row>
      <xdr:rowOff>109335</xdr:rowOff>
    </xdr:to>
    <xdr:cxnSp macro="">
      <xdr:nvCxnSpPr>
        <xdr:cNvPr id="92" name="Прямая соединительная линия 91">
          <a:extLst>
            <a:ext uri="{FF2B5EF4-FFF2-40B4-BE49-F238E27FC236}">
              <a16:creationId xmlns:a16="http://schemas.microsoft.com/office/drawing/2014/main" id="{DB0288AA-E329-480D-BF3D-17432973F26A}"/>
            </a:ext>
          </a:extLst>
        </xdr:cNvPr>
        <xdr:cNvCxnSpPr/>
      </xdr:nvCxnSpPr>
      <xdr:spPr>
        <a:xfrm>
          <a:off x="13316465" y="6891135"/>
          <a:ext cx="141342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41222</xdr:colOff>
      <xdr:row>24</xdr:row>
      <xdr:rowOff>121517</xdr:rowOff>
    </xdr:from>
    <xdr:to>
      <xdr:col>13</xdr:col>
      <xdr:colOff>273542</xdr:colOff>
      <xdr:row>24</xdr:row>
      <xdr:rowOff>121517</xdr:rowOff>
    </xdr:to>
    <xdr:cxnSp macro="">
      <xdr:nvCxnSpPr>
        <xdr:cNvPr id="93" name="Прямая соединительная линия 92">
          <a:extLst>
            <a:ext uri="{FF2B5EF4-FFF2-40B4-BE49-F238E27FC236}">
              <a16:creationId xmlns:a16="http://schemas.microsoft.com/office/drawing/2014/main" id="{983BBAAA-45EA-452D-B909-FA2FD337C8A9}"/>
            </a:ext>
          </a:extLst>
        </xdr:cNvPr>
        <xdr:cNvCxnSpPr/>
      </xdr:nvCxnSpPr>
      <xdr:spPr>
        <a:xfrm>
          <a:off x="13347647" y="7150967"/>
          <a:ext cx="141342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53767</xdr:colOff>
      <xdr:row>25</xdr:row>
      <xdr:rowOff>116551</xdr:rowOff>
    </xdr:from>
    <xdr:to>
      <xdr:col>13</xdr:col>
      <xdr:colOff>286087</xdr:colOff>
      <xdr:row>25</xdr:row>
      <xdr:rowOff>116551</xdr:rowOff>
    </xdr:to>
    <xdr:cxnSp macro="">
      <xdr:nvCxnSpPr>
        <xdr:cNvPr id="94" name="Прямая соединительная линия 93">
          <a:extLst>
            <a:ext uri="{FF2B5EF4-FFF2-40B4-BE49-F238E27FC236}">
              <a16:creationId xmlns:a16="http://schemas.microsoft.com/office/drawing/2014/main" id="{14998A72-1309-4BED-9CA4-E0116C863E32}"/>
            </a:ext>
          </a:extLst>
        </xdr:cNvPr>
        <xdr:cNvCxnSpPr/>
      </xdr:nvCxnSpPr>
      <xdr:spPr>
        <a:xfrm>
          <a:off x="13360192" y="7393651"/>
          <a:ext cx="141342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347876</xdr:colOff>
      <xdr:row>37</xdr:row>
      <xdr:rowOff>159121</xdr:rowOff>
    </xdr:from>
    <xdr:to>
      <xdr:col>11</xdr:col>
      <xdr:colOff>65923</xdr:colOff>
      <xdr:row>37</xdr:row>
      <xdr:rowOff>159121</xdr:rowOff>
    </xdr:to>
    <xdr:cxnSp macro="">
      <xdr:nvCxnSpPr>
        <xdr:cNvPr id="95" name="Прямая соединительная линия 94">
          <a:extLst>
            <a:ext uri="{FF2B5EF4-FFF2-40B4-BE49-F238E27FC236}">
              <a16:creationId xmlns:a16="http://schemas.microsoft.com/office/drawing/2014/main" id="{C4B83004-A1EE-42B8-A31D-DD6820AD34F9}"/>
            </a:ext>
          </a:extLst>
        </xdr:cNvPr>
        <xdr:cNvCxnSpPr/>
      </xdr:nvCxnSpPr>
      <xdr:spPr>
        <a:xfrm flipV="1">
          <a:off x="13063751" y="10531846"/>
          <a:ext cx="30859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421834</xdr:colOff>
      <xdr:row>38</xdr:row>
      <xdr:rowOff>165847</xdr:rowOff>
    </xdr:from>
    <xdr:to>
      <xdr:col>11</xdr:col>
      <xdr:colOff>139881</xdr:colOff>
      <xdr:row>38</xdr:row>
      <xdr:rowOff>165847</xdr:rowOff>
    </xdr:to>
    <xdr:cxnSp macro="">
      <xdr:nvCxnSpPr>
        <xdr:cNvPr id="96" name="Прямая соединительная линия 95">
          <a:extLst>
            <a:ext uri="{FF2B5EF4-FFF2-40B4-BE49-F238E27FC236}">
              <a16:creationId xmlns:a16="http://schemas.microsoft.com/office/drawing/2014/main" id="{9A0F6167-D835-4F75-94A5-A8E58204EFE9}"/>
            </a:ext>
          </a:extLst>
        </xdr:cNvPr>
        <xdr:cNvCxnSpPr/>
      </xdr:nvCxnSpPr>
      <xdr:spPr>
        <a:xfrm flipV="1">
          <a:off x="13137709" y="10910047"/>
          <a:ext cx="30859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82862</xdr:colOff>
      <xdr:row>39</xdr:row>
      <xdr:rowOff>112060</xdr:rowOff>
    </xdr:from>
    <xdr:to>
      <xdr:col>11</xdr:col>
      <xdr:colOff>498078</xdr:colOff>
      <xdr:row>39</xdr:row>
      <xdr:rowOff>112060</xdr:rowOff>
    </xdr:to>
    <xdr:cxnSp macro="">
      <xdr:nvCxnSpPr>
        <xdr:cNvPr id="97" name="Прямая соединительная линия 96">
          <a:extLst>
            <a:ext uri="{FF2B5EF4-FFF2-40B4-BE49-F238E27FC236}">
              <a16:creationId xmlns:a16="http://schemas.microsoft.com/office/drawing/2014/main" id="{7BB3EA41-BE62-45FC-ACFA-3F2666FE483B}"/>
            </a:ext>
          </a:extLst>
        </xdr:cNvPr>
        <xdr:cNvCxnSpPr/>
      </xdr:nvCxnSpPr>
      <xdr:spPr>
        <a:xfrm flipV="1">
          <a:off x="13389287" y="11227735"/>
          <a:ext cx="41521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585827</xdr:colOff>
      <xdr:row>40</xdr:row>
      <xdr:rowOff>112062</xdr:rowOff>
    </xdr:from>
    <xdr:to>
      <xdr:col>13</xdr:col>
      <xdr:colOff>185616</xdr:colOff>
      <xdr:row>40</xdr:row>
      <xdr:rowOff>112062</xdr:rowOff>
    </xdr:to>
    <xdr:cxnSp macro="">
      <xdr:nvCxnSpPr>
        <xdr:cNvPr id="98" name="Прямая соединительная линия 97">
          <a:extLst>
            <a:ext uri="{FF2B5EF4-FFF2-40B4-BE49-F238E27FC236}">
              <a16:creationId xmlns:a16="http://schemas.microsoft.com/office/drawing/2014/main" id="{60466D85-693C-4F59-ADDC-EB53D56650BA}"/>
            </a:ext>
          </a:extLst>
        </xdr:cNvPr>
        <xdr:cNvCxnSpPr/>
      </xdr:nvCxnSpPr>
      <xdr:spPr>
        <a:xfrm flipV="1">
          <a:off x="14482802" y="11465862"/>
          <a:ext cx="19033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486533</xdr:colOff>
      <xdr:row>41</xdr:row>
      <xdr:rowOff>123266</xdr:rowOff>
    </xdr:from>
    <xdr:to>
      <xdr:col>12</xdr:col>
      <xdr:colOff>150437</xdr:colOff>
      <xdr:row>41</xdr:row>
      <xdr:rowOff>123266</xdr:rowOff>
    </xdr:to>
    <xdr:cxnSp macro="">
      <xdr:nvCxnSpPr>
        <xdr:cNvPr id="99" name="Прямая соединительная линия 98">
          <a:extLst>
            <a:ext uri="{FF2B5EF4-FFF2-40B4-BE49-F238E27FC236}">
              <a16:creationId xmlns:a16="http://schemas.microsoft.com/office/drawing/2014/main" id="{F29B42D6-9675-4A59-A422-4EB7CCC5C210}"/>
            </a:ext>
          </a:extLst>
        </xdr:cNvPr>
        <xdr:cNvCxnSpPr/>
      </xdr:nvCxnSpPr>
      <xdr:spPr>
        <a:xfrm flipV="1">
          <a:off x="13792958" y="11715191"/>
          <a:ext cx="25445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132853</xdr:colOff>
      <xdr:row>42</xdr:row>
      <xdr:rowOff>107578</xdr:rowOff>
    </xdr:from>
    <xdr:to>
      <xdr:col>13</xdr:col>
      <xdr:colOff>215002</xdr:colOff>
      <xdr:row>42</xdr:row>
      <xdr:rowOff>107578</xdr:rowOff>
    </xdr:to>
    <xdr:cxnSp macro="">
      <xdr:nvCxnSpPr>
        <xdr:cNvPr id="100" name="Прямая соединительная линия 99">
          <a:extLst>
            <a:ext uri="{FF2B5EF4-FFF2-40B4-BE49-F238E27FC236}">
              <a16:creationId xmlns:a16="http://schemas.microsoft.com/office/drawing/2014/main" id="{FA02DB60-C251-45C7-871C-B6A1805FB245}"/>
            </a:ext>
          </a:extLst>
        </xdr:cNvPr>
        <xdr:cNvCxnSpPr/>
      </xdr:nvCxnSpPr>
      <xdr:spPr>
        <a:xfrm flipV="1">
          <a:off x="14620378" y="11956678"/>
          <a:ext cx="8214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132984</xdr:colOff>
      <xdr:row>43</xdr:row>
      <xdr:rowOff>129993</xdr:rowOff>
    </xdr:from>
    <xdr:to>
      <xdr:col>12</xdr:col>
      <xdr:colOff>416582</xdr:colOff>
      <xdr:row>43</xdr:row>
      <xdr:rowOff>129993</xdr:rowOff>
    </xdr:to>
    <xdr:cxnSp macro="">
      <xdr:nvCxnSpPr>
        <xdr:cNvPr id="101" name="Прямая соединительная линия 100">
          <a:extLst>
            <a:ext uri="{FF2B5EF4-FFF2-40B4-BE49-F238E27FC236}">
              <a16:creationId xmlns:a16="http://schemas.microsoft.com/office/drawing/2014/main" id="{82DE5094-843A-478C-979C-59DE0D81CD59}"/>
            </a:ext>
          </a:extLst>
        </xdr:cNvPr>
        <xdr:cNvCxnSpPr/>
      </xdr:nvCxnSpPr>
      <xdr:spPr>
        <a:xfrm flipV="1">
          <a:off x="14029959" y="12236268"/>
          <a:ext cx="28359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346023</xdr:colOff>
      <xdr:row>45</xdr:row>
      <xdr:rowOff>107579</xdr:rowOff>
    </xdr:from>
    <xdr:to>
      <xdr:col>12</xdr:col>
      <xdr:colOff>539724</xdr:colOff>
      <xdr:row>45</xdr:row>
      <xdr:rowOff>107579</xdr:rowOff>
    </xdr:to>
    <xdr:cxnSp macro="">
      <xdr:nvCxnSpPr>
        <xdr:cNvPr id="102" name="Прямая соединительная линия 101">
          <a:extLst>
            <a:ext uri="{FF2B5EF4-FFF2-40B4-BE49-F238E27FC236}">
              <a16:creationId xmlns:a16="http://schemas.microsoft.com/office/drawing/2014/main" id="{2A104B36-CBF5-4134-A5F6-CFAFC518EE98}"/>
            </a:ext>
          </a:extLst>
        </xdr:cNvPr>
        <xdr:cNvCxnSpPr/>
      </xdr:nvCxnSpPr>
      <xdr:spPr>
        <a:xfrm flipV="1">
          <a:off x="14242998" y="12709154"/>
          <a:ext cx="1937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393205</xdr:colOff>
      <xdr:row>46</xdr:row>
      <xdr:rowOff>136720</xdr:rowOff>
    </xdr:from>
    <xdr:to>
      <xdr:col>13</xdr:col>
      <xdr:colOff>483569</xdr:colOff>
      <xdr:row>46</xdr:row>
      <xdr:rowOff>136720</xdr:rowOff>
    </xdr:to>
    <xdr:cxnSp macro="">
      <xdr:nvCxnSpPr>
        <xdr:cNvPr id="103" name="Прямая соединительная линия 102">
          <a:extLst>
            <a:ext uri="{FF2B5EF4-FFF2-40B4-BE49-F238E27FC236}">
              <a16:creationId xmlns:a16="http://schemas.microsoft.com/office/drawing/2014/main" id="{68D0C2F9-5288-4174-9B31-CF28F4004627}"/>
            </a:ext>
          </a:extLst>
        </xdr:cNvPr>
        <xdr:cNvCxnSpPr/>
      </xdr:nvCxnSpPr>
      <xdr:spPr>
        <a:xfrm flipV="1">
          <a:off x="14880730" y="12985945"/>
          <a:ext cx="9036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190615</xdr:colOff>
      <xdr:row>47</xdr:row>
      <xdr:rowOff>122150</xdr:rowOff>
    </xdr:from>
    <xdr:to>
      <xdr:col>13</xdr:col>
      <xdr:colOff>399562</xdr:colOff>
      <xdr:row>47</xdr:row>
      <xdr:rowOff>131675</xdr:rowOff>
    </xdr:to>
    <xdr:cxnSp macro="">
      <xdr:nvCxnSpPr>
        <xdr:cNvPr id="104" name="Прямая соединительная линия 103">
          <a:extLst>
            <a:ext uri="{FF2B5EF4-FFF2-40B4-BE49-F238E27FC236}">
              <a16:creationId xmlns:a16="http://schemas.microsoft.com/office/drawing/2014/main" id="{60444D88-2089-4C6C-A9E2-AC02F630B3D0}"/>
            </a:ext>
          </a:extLst>
        </xdr:cNvPr>
        <xdr:cNvCxnSpPr/>
      </xdr:nvCxnSpPr>
      <xdr:spPr>
        <a:xfrm flipV="1">
          <a:off x="13497040" y="13219025"/>
          <a:ext cx="1390047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6238</xdr:colOff>
      <xdr:row>30</xdr:row>
      <xdr:rowOff>152250</xdr:rowOff>
    </xdr:from>
    <xdr:to>
      <xdr:col>13</xdr:col>
      <xdr:colOff>144318</xdr:colOff>
      <xdr:row>30</xdr:row>
      <xdr:rowOff>152761</xdr:rowOff>
    </xdr:to>
    <xdr:cxnSp macro="">
      <xdr:nvCxnSpPr>
        <xdr:cNvPr id="105" name="Прямая соединительная линия 104">
          <a:extLst>
            <a:ext uri="{FF2B5EF4-FFF2-40B4-BE49-F238E27FC236}">
              <a16:creationId xmlns:a16="http://schemas.microsoft.com/office/drawing/2014/main" id="{3340B4C2-55EE-4AB8-BD86-50602992CB44}"/>
            </a:ext>
          </a:extLst>
        </xdr:cNvPr>
        <xdr:cNvCxnSpPr/>
      </xdr:nvCxnSpPr>
      <xdr:spPr>
        <a:xfrm flipV="1">
          <a:off x="14493763" y="8667600"/>
          <a:ext cx="138080" cy="51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158972</xdr:colOff>
      <xdr:row>31</xdr:row>
      <xdr:rowOff>146871</xdr:rowOff>
    </xdr:from>
    <xdr:to>
      <xdr:col>13</xdr:col>
      <xdr:colOff>283530</xdr:colOff>
      <xdr:row>31</xdr:row>
      <xdr:rowOff>146871</xdr:rowOff>
    </xdr:to>
    <xdr:cxnSp macro="">
      <xdr:nvCxnSpPr>
        <xdr:cNvPr id="106" name="Прямая соединительная линия 105">
          <a:extLst>
            <a:ext uri="{FF2B5EF4-FFF2-40B4-BE49-F238E27FC236}">
              <a16:creationId xmlns:a16="http://schemas.microsoft.com/office/drawing/2014/main" id="{1DE9FB73-26C1-437C-9ABE-A2F82D050A9E}"/>
            </a:ext>
          </a:extLst>
        </xdr:cNvPr>
        <xdr:cNvCxnSpPr/>
      </xdr:nvCxnSpPr>
      <xdr:spPr>
        <a:xfrm>
          <a:off x="14646497" y="8909871"/>
          <a:ext cx="12455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270151</xdr:colOff>
      <xdr:row>32</xdr:row>
      <xdr:rowOff>163474</xdr:rowOff>
    </xdr:from>
    <xdr:to>
      <xdr:col>13</xdr:col>
      <xdr:colOff>400761</xdr:colOff>
      <xdr:row>32</xdr:row>
      <xdr:rowOff>164940</xdr:rowOff>
    </xdr:to>
    <xdr:cxnSp macro="">
      <xdr:nvCxnSpPr>
        <xdr:cNvPr id="107" name="Прямая соединительная линия 106">
          <a:extLst>
            <a:ext uri="{FF2B5EF4-FFF2-40B4-BE49-F238E27FC236}">
              <a16:creationId xmlns:a16="http://schemas.microsoft.com/office/drawing/2014/main" id="{AFCFCC92-5CB7-4E6E-B272-21A5A5ADAAA6}"/>
            </a:ext>
          </a:extLst>
        </xdr:cNvPr>
        <xdr:cNvCxnSpPr/>
      </xdr:nvCxnSpPr>
      <xdr:spPr>
        <a:xfrm flipV="1">
          <a:off x="14757676" y="9174124"/>
          <a:ext cx="130610" cy="146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382285</xdr:colOff>
      <xdr:row>33</xdr:row>
      <xdr:rowOff>158097</xdr:rowOff>
    </xdr:from>
    <xdr:to>
      <xdr:col>13</xdr:col>
      <xdr:colOff>496011</xdr:colOff>
      <xdr:row>33</xdr:row>
      <xdr:rowOff>158608</xdr:rowOff>
    </xdr:to>
    <xdr:cxnSp macro="">
      <xdr:nvCxnSpPr>
        <xdr:cNvPr id="108" name="Прямая соединительная линия 107">
          <a:extLst>
            <a:ext uri="{FF2B5EF4-FFF2-40B4-BE49-F238E27FC236}">
              <a16:creationId xmlns:a16="http://schemas.microsoft.com/office/drawing/2014/main" id="{8D6BB945-F89A-4FD8-B2AD-22F0702D41AF}"/>
            </a:ext>
          </a:extLst>
        </xdr:cNvPr>
        <xdr:cNvCxnSpPr/>
      </xdr:nvCxnSpPr>
      <xdr:spPr>
        <a:xfrm flipV="1">
          <a:off x="14869810" y="9416397"/>
          <a:ext cx="113726" cy="51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474030</xdr:colOff>
      <xdr:row>34</xdr:row>
      <xdr:rowOff>160046</xdr:rowOff>
    </xdr:from>
    <xdr:to>
      <xdr:col>14</xdr:col>
      <xdr:colOff>6587</xdr:colOff>
      <xdr:row>34</xdr:row>
      <xdr:rowOff>160876</xdr:rowOff>
    </xdr:to>
    <xdr:cxnSp macro="">
      <xdr:nvCxnSpPr>
        <xdr:cNvPr id="109" name="Прямая соединительная линия 108">
          <a:extLst>
            <a:ext uri="{FF2B5EF4-FFF2-40B4-BE49-F238E27FC236}">
              <a16:creationId xmlns:a16="http://schemas.microsoft.com/office/drawing/2014/main" id="{6EEFA4F8-E852-45EF-85BE-909AF7E84736}"/>
            </a:ext>
          </a:extLst>
        </xdr:cNvPr>
        <xdr:cNvCxnSpPr/>
      </xdr:nvCxnSpPr>
      <xdr:spPr>
        <a:xfrm flipV="1">
          <a:off x="14961555" y="9665996"/>
          <a:ext cx="123107" cy="83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201870</xdr:colOff>
      <xdr:row>44</xdr:row>
      <xdr:rowOff>118790</xdr:rowOff>
    </xdr:from>
    <xdr:to>
      <xdr:col>13</xdr:col>
      <xdr:colOff>414941</xdr:colOff>
      <xdr:row>44</xdr:row>
      <xdr:rowOff>118790</xdr:rowOff>
    </xdr:to>
    <xdr:cxnSp macro="">
      <xdr:nvCxnSpPr>
        <xdr:cNvPr id="110" name="Прямая соединительная линия 109">
          <a:extLst>
            <a:ext uri="{FF2B5EF4-FFF2-40B4-BE49-F238E27FC236}">
              <a16:creationId xmlns:a16="http://schemas.microsoft.com/office/drawing/2014/main" id="{AE07B588-76E1-4C62-99AB-B0F665712481}"/>
            </a:ext>
          </a:extLst>
        </xdr:cNvPr>
        <xdr:cNvCxnSpPr/>
      </xdr:nvCxnSpPr>
      <xdr:spPr>
        <a:xfrm flipV="1">
          <a:off x="14689395" y="12472715"/>
          <a:ext cx="21307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483155</xdr:colOff>
      <xdr:row>8</xdr:row>
      <xdr:rowOff>118138</xdr:rowOff>
    </xdr:from>
    <xdr:to>
      <xdr:col>8</xdr:col>
      <xdr:colOff>113867</xdr:colOff>
      <xdr:row>8</xdr:row>
      <xdr:rowOff>118359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9B312D78-B61B-41B0-B6C9-4E2D3691641D}"/>
            </a:ext>
          </a:extLst>
        </xdr:cNvPr>
        <xdr:cNvCxnSpPr/>
      </xdr:nvCxnSpPr>
      <xdr:spPr>
        <a:xfrm>
          <a:off x="11084480" y="3108988"/>
          <a:ext cx="373662" cy="2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627593</xdr:colOff>
      <xdr:row>10</xdr:row>
      <xdr:rowOff>121584</xdr:rowOff>
    </xdr:from>
    <xdr:to>
      <xdr:col>11</xdr:col>
      <xdr:colOff>377267</xdr:colOff>
      <xdr:row>10</xdr:row>
      <xdr:rowOff>123825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E30D87B0-F63C-496E-90A3-8E03291B28CF}"/>
            </a:ext>
          </a:extLst>
        </xdr:cNvPr>
        <xdr:cNvCxnSpPr/>
      </xdr:nvCxnSpPr>
      <xdr:spPr>
        <a:xfrm>
          <a:off x="11971868" y="3607734"/>
          <a:ext cx="1711824" cy="224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583947</xdr:colOff>
      <xdr:row>18</xdr:row>
      <xdr:rowOff>123825</xdr:rowOff>
    </xdr:from>
    <xdr:to>
      <xdr:col>14</xdr:col>
      <xdr:colOff>178219</xdr:colOff>
      <xdr:row>18</xdr:row>
      <xdr:rowOff>123825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:a16="http://schemas.microsoft.com/office/drawing/2014/main" id="{B773BCB1-C269-4C8B-B7B0-50B42876C1FF}"/>
            </a:ext>
          </a:extLst>
        </xdr:cNvPr>
        <xdr:cNvCxnSpPr/>
      </xdr:nvCxnSpPr>
      <xdr:spPr>
        <a:xfrm>
          <a:off x="13299822" y="5676900"/>
          <a:ext cx="195647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304308</xdr:colOff>
      <xdr:row>27</xdr:row>
      <xdr:rowOff>123825</xdr:rowOff>
    </xdr:from>
    <xdr:to>
      <xdr:col>22</xdr:col>
      <xdr:colOff>335782</xdr:colOff>
      <xdr:row>27</xdr:row>
      <xdr:rowOff>124239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E489F35E-E9DF-4A7D-8D06-8BA59E74D55A}"/>
            </a:ext>
          </a:extLst>
        </xdr:cNvPr>
        <xdr:cNvCxnSpPr/>
      </xdr:nvCxnSpPr>
      <xdr:spPr>
        <a:xfrm>
          <a:off x="18925683" y="7991475"/>
          <a:ext cx="1212574" cy="4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225335</xdr:colOff>
      <xdr:row>35</xdr:row>
      <xdr:rowOff>114300</xdr:rowOff>
    </xdr:from>
    <xdr:to>
      <xdr:col>14</xdr:col>
      <xdr:colOff>330108</xdr:colOff>
      <xdr:row>35</xdr:row>
      <xdr:rowOff>123825</xdr:rowOff>
    </xdr:to>
    <xdr:cxnSp macro="">
      <xdr:nvCxnSpPr>
        <xdr:cNvPr id="6" name="Прямая соединительная линия 5">
          <a:extLst>
            <a:ext uri="{FF2B5EF4-FFF2-40B4-BE49-F238E27FC236}">
              <a16:creationId xmlns:a16="http://schemas.microsoft.com/office/drawing/2014/main" id="{B2105E86-8210-4B23-90C4-94B3486CADDA}"/>
            </a:ext>
          </a:extLst>
        </xdr:cNvPr>
        <xdr:cNvCxnSpPr/>
      </xdr:nvCxnSpPr>
      <xdr:spPr>
        <a:xfrm flipV="1">
          <a:off x="12941210" y="9963150"/>
          <a:ext cx="2466973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374941</xdr:colOff>
      <xdr:row>44</xdr:row>
      <xdr:rowOff>114300</xdr:rowOff>
    </xdr:from>
    <xdr:to>
      <xdr:col>21</xdr:col>
      <xdr:colOff>459085</xdr:colOff>
      <xdr:row>44</xdr:row>
      <xdr:rowOff>114300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63CEF5B0-B419-4F84-8F7B-6E7CF2FEA737}"/>
            </a:ext>
          </a:extLst>
        </xdr:cNvPr>
        <xdr:cNvCxnSpPr/>
      </xdr:nvCxnSpPr>
      <xdr:spPr>
        <a:xfrm>
          <a:off x="18405766" y="12858750"/>
          <a:ext cx="12652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350774</xdr:colOff>
      <xdr:row>61</xdr:row>
      <xdr:rowOff>123264</xdr:rowOff>
    </xdr:from>
    <xdr:to>
      <xdr:col>21</xdr:col>
      <xdr:colOff>422892</xdr:colOff>
      <xdr:row>61</xdr:row>
      <xdr:rowOff>123264</xdr:rowOff>
    </xdr:to>
    <xdr:cxnSp macro="">
      <xdr:nvCxnSpPr>
        <xdr:cNvPr id="8" name="Прямая соединительная линия 7">
          <a:extLst>
            <a:ext uri="{FF2B5EF4-FFF2-40B4-BE49-F238E27FC236}">
              <a16:creationId xmlns:a16="http://schemas.microsoft.com/office/drawing/2014/main" id="{687D17B7-7503-437A-AFF7-6AF590B9946F}"/>
            </a:ext>
          </a:extLst>
        </xdr:cNvPr>
        <xdr:cNvCxnSpPr/>
      </xdr:nvCxnSpPr>
      <xdr:spPr>
        <a:xfrm flipV="1">
          <a:off x="18972149" y="17153964"/>
          <a:ext cx="66266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294226</xdr:colOff>
      <xdr:row>105</xdr:row>
      <xdr:rowOff>119148</xdr:rowOff>
    </xdr:from>
    <xdr:to>
      <xdr:col>21</xdr:col>
      <xdr:colOff>269499</xdr:colOff>
      <xdr:row>105</xdr:row>
      <xdr:rowOff>119148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B762478E-EE4C-4EAB-9F2B-6CA3203779F9}"/>
            </a:ext>
          </a:extLst>
        </xdr:cNvPr>
        <xdr:cNvCxnSpPr/>
      </xdr:nvCxnSpPr>
      <xdr:spPr>
        <a:xfrm>
          <a:off x="18915601" y="28208373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283763</xdr:colOff>
      <xdr:row>107</xdr:row>
      <xdr:rowOff>134033</xdr:rowOff>
    </xdr:from>
    <xdr:to>
      <xdr:col>22</xdr:col>
      <xdr:colOff>585065</xdr:colOff>
      <xdr:row>107</xdr:row>
      <xdr:rowOff>134033</xdr:rowOff>
    </xdr:to>
    <xdr:cxnSp macro="">
      <xdr:nvCxnSpPr>
        <xdr:cNvPr id="10" name="Прямая соединительная линия 9">
          <a:extLst>
            <a:ext uri="{FF2B5EF4-FFF2-40B4-BE49-F238E27FC236}">
              <a16:creationId xmlns:a16="http://schemas.microsoft.com/office/drawing/2014/main" id="{749E58DE-C416-4BF0-B9AE-FDC9C2EB3A3D}"/>
            </a:ext>
          </a:extLst>
        </xdr:cNvPr>
        <xdr:cNvCxnSpPr/>
      </xdr:nvCxnSpPr>
      <xdr:spPr>
        <a:xfrm>
          <a:off x="19495688" y="28718558"/>
          <a:ext cx="8918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169691</xdr:colOff>
      <xdr:row>116</xdr:row>
      <xdr:rowOff>130014</xdr:rowOff>
    </xdr:from>
    <xdr:to>
      <xdr:col>26</xdr:col>
      <xdr:colOff>148989</xdr:colOff>
      <xdr:row>116</xdr:row>
      <xdr:rowOff>131234</xdr:rowOff>
    </xdr:to>
    <xdr:cxnSp macro="">
      <xdr:nvCxnSpPr>
        <xdr:cNvPr id="11" name="Прямая соединительная линия 10">
          <a:extLst>
            <a:ext uri="{FF2B5EF4-FFF2-40B4-BE49-F238E27FC236}">
              <a16:creationId xmlns:a16="http://schemas.microsoft.com/office/drawing/2014/main" id="{87F498B4-2B29-4D73-8E84-FB5709E5105A}"/>
            </a:ext>
          </a:extLst>
        </xdr:cNvPr>
        <xdr:cNvCxnSpPr/>
      </xdr:nvCxnSpPr>
      <xdr:spPr>
        <a:xfrm>
          <a:off x="21743816" y="31171989"/>
          <a:ext cx="569848" cy="12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170118</xdr:colOff>
      <xdr:row>115</xdr:row>
      <xdr:rowOff>123265</xdr:rowOff>
    </xdr:from>
    <xdr:to>
      <xdr:col>25</xdr:col>
      <xdr:colOff>100034</xdr:colOff>
      <xdr:row>115</xdr:row>
      <xdr:rowOff>124239</xdr:rowOff>
    </xdr:to>
    <xdr:cxnSp macro="">
      <xdr:nvCxnSpPr>
        <xdr:cNvPr id="12" name="Прямая соединительная линия 11">
          <a:extLst>
            <a:ext uri="{FF2B5EF4-FFF2-40B4-BE49-F238E27FC236}">
              <a16:creationId xmlns:a16="http://schemas.microsoft.com/office/drawing/2014/main" id="{7504C735-FAD1-416F-BC53-A89F21CCD417}"/>
            </a:ext>
          </a:extLst>
        </xdr:cNvPr>
        <xdr:cNvCxnSpPr/>
      </xdr:nvCxnSpPr>
      <xdr:spPr>
        <a:xfrm>
          <a:off x="21153693" y="30917590"/>
          <a:ext cx="520466" cy="9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590549</xdr:colOff>
      <xdr:row>16</xdr:row>
      <xdr:rowOff>142875</xdr:rowOff>
    </xdr:from>
    <xdr:to>
      <xdr:col>12</xdr:col>
      <xdr:colOff>371475</xdr:colOff>
      <xdr:row>16</xdr:row>
      <xdr:rowOff>142875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87186102-6C25-44D9-BC79-D3D9F0F1D5F1}"/>
            </a:ext>
          </a:extLst>
        </xdr:cNvPr>
        <xdr:cNvCxnSpPr/>
      </xdr:nvCxnSpPr>
      <xdr:spPr>
        <a:xfrm>
          <a:off x="13896974" y="5200650"/>
          <a:ext cx="3714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181580</xdr:colOff>
      <xdr:row>20</xdr:row>
      <xdr:rowOff>123825</xdr:rowOff>
    </xdr:from>
    <xdr:to>
      <xdr:col>11</xdr:col>
      <xdr:colOff>570448</xdr:colOff>
      <xdr:row>20</xdr:row>
      <xdr:rowOff>124788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67007FC7-78EE-42B2-82A4-245D4E1095AC}"/>
            </a:ext>
          </a:extLst>
        </xdr:cNvPr>
        <xdr:cNvCxnSpPr/>
      </xdr:nvCxnSpPr>
      <xdr:spPr>
        <a:xfrm flipV="1">
          <a:off x="13488005" y="6172200"/>
          <a:ext cx="388868" cy="96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522663</xdr:colOff>
      <xdr:row>21</xdr:row>
      <xdr:rowOff>114300</xdr:rowOff>
    </xdr:from>
    <xdr:to>
      <xdr:col>13</xdr:col>
      <xdr:colOff>453226</xdr:colOff>
      <xdr:row>21</xdr:row>
      <xdr:rowOff>124946</xdr:rowOff>
    </xdr:to>
    <xdr:cxnSp macro="">
      <xdr:nvCxnSpPr>
        <xdr:cNvPr id="15" name="Прямая соединительная линия 14">
          <a:extLst>
            <a:ext uri="{FF2B5EF4-FFF2-40B4-BE49-F238E27FC236}">
              <a16:creationId xmlns:a16="http://schemas.microsoft.com/office/drawing/2014/main" id="{3DD97F15-92F9-4656-B8DD-512FFC5648D2}"/>
            </a:ext>
          </a:extLst>
        </xdr:cNvPr>
        <xdr:cNvCxnSpPr/>
      </xdr:nvCxnSpPr>
      <xdr:spPr>
        <a:xfrm flipV="1">
          <a:off x="13829088" y="6410325"/>
          <a:ext cx="1111663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134047</xdr:colOff>
      <xdr:row>22</xdr:row>
      <xdr:rowOff>168649</xdr:rowOff>
    </xdr:from>
    <xdr:to>
      <xdr:col>13</xdr:col>
      <xdr:colOff>388150</xdr:colOff>
      <xdr:row>22</xdr:row>
      <xdr:rowOff>168649</xdr:rowOff>
    </xdr:to>
    <xdr:cxnSp macro="">
      <xdr:nvCxnSpPr>
        <xdr:cNvPr id="16" name="Прямая соединительная линия 15">
          <a:extLst>
            <a:ext uri="{FF2B5EF4-FFF2-40B4-BE49-F238E27FC236}">
              <a16:creationId xmlns:a16="http://schemas.microsoft.com/office/drawing/2014/main" id="{A8E57246-F0B1-431F-8123-052BD9EC8892}"/>
            </a:ext>
          </a:extLst>
        </xdr:cNvPr>
        <xdr:cNvCxnSpPr/>
      </xdr:nvCxnSpPr>
      <xdr:spPr>
        <a:xfrm>
          <a:off x="14621572" y="6712324"/>
          <a:ext cx="25410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589130</xdr:colOff>
      <xdr:row>45</xdr:row>
      <xdr:rowOff>123264</xdr:rowOff>
    </xdr:from>
    <xdr:to>
      <xdr:col>14</xdr:col>
      <xdr:colOff>382724</xdr:colOff>
      <xdr:row>45</xdr:row>
      <xdr:rowOff>123264</xdr:rowOff>
    </xdr:to>
    <xdr:cxnSp macro="">
      <xdr:nvCxnSpPr>
        <xdr:cNvPr id="17" name="Прямая соединительная линия 16">
          <a:extLst>
            <a:ext uri="{FF2B5EF4-FFF2-40B4-BE49-F238E27FC236}">
              <a16:creationId xmlns:a16="http://schemas.microsoft.com/office/drawing/2014/main" id="{766DC39F-F7DA-4192-970B-3D00C203CBA2}"/>
            </a:ext>
          </a:extLst>
        </xdr:cNvPr>
        <xdr:cNvCxnSpPr/>
      </xdr:nvCxnSpPr>
      <xdr:spPr>
        <a:xfrm flipV="1">
          <a:off x="13895555" y="13115364"/>
          <a:ext cx="15652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400135</xdr:colOff>
      <xdr:row>46</xdr:row>
      <xdr:rowOff>131546</xdr:rowOff>
    </xdr:from>
    <xdr:to>
      <xdr:col>20</xdr:col>
      <xdr:colOff>364518</xdr:colOff>
      <xdr:row>46</xdr:row>
      <xdr:rowOff>132522</xdr:rowOff>
    </xdr:to>
    <xdr:cxnSp macro="">
      <xdr:nvCxnSpPr>
        <xdr:cNvPr id="18" name="Прямая соединительная линия 17">
          <a:extLst>
            <a:ext uri="{FF2B5EF4-FFF2-40B4-BE49-F238E27FC236}">
              <a16:creationId xmlns:a16="http://schemas.microsoft.com/office/drawing/2014/main" id="{FB12E3E6-8DB9-494C-A099-4DEC43D0BB6B}"/>
            </a:ext>
          </a:extLst>
        </xdr:cNvPr>
        <xdr:cNvCxnSpPr/>
      </xdr:nvCxnSpPr>
      <xdr:spPr>
        <a:xfrm>
          <a:off x="18430960" y="13371296"/>
          <a:ext cx="554933" cy="97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183782</xdr:colOff>
      <xdr:row>64</xdr:row>
      <xdr:rowOff>120105</xdr:rowOff>
    </xdr:from>
    <xdr:to>
      <xdr:col>21</xdr:col>
      <xdr:colOff>423163</xdr:colOff>
      <xdr:row>64</xdr:row>
      <xdr:rowOff>124239</xdr:rowOff>
    </xdr:to>
    <xdr:cxnSp macro="">
      <xdr:nvCxnSpPr>
        <xdr:cNvPr id="19" name="Прямая соединительная линия 18">
          <a:extLst>
            <a:ext uri="{FF2B5EF4-FFF2-40B4-BE49-F238E27FC236}">
              <a16:creationId xmlns:a16="http://schemas.microsoft.com/office/drawing/2014/main" id="{EA5B52B3-FA6D-494B-8A89-C68BE9F3C76E}"/>
            </a:ext>
          </a:extLst>
        </xdr:cNvPr>
        <xdr:cNvCxnSpPr/>
      </xdr:nvCxnSpPr>
      <xdr:spPr>
        <a:xfrm flipV="1">
          <a:off x="19395707" y="17893755"/>
          <a:ext cx="239381" cy="41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289645</xdr:colOff>
      <xdr:row>109</xdr:row>
      <xdr:rowOff>129020</xdr:rowOff>
    </xdr:from>
    <xdr:to>
      <xdr:col>23</xdr:col>
      <xdr:colOff>8760</xdr:colOff>
      <xdr:row>109</xdr:row>
      <xdr:rowOff>129020</xdr:rowOff>
    </xdr:to>
    <xdr:cxnSp macro="">
      <xdr:nvCxnSpPr>
        <xdr:cNvPr id="20" name="Прямая соединительная линия 19">
          <a:extLst>
            <a:ext uri="{FF2B5EF4-FFF2-40B4-BE49-F238E27FC236}">
              <a16:creationId xmlns:a16="http://schemas.microsoft.com/office/drawing/2014/main" id="{A10E971A-9CE9-4CF3-9D28-BE465E980F67}"/>
            </a:ext>
          </a:extLst>
        </xdr:cNvPr>
        <xdr:cNvCxnSpPr/>
      </xdr:nvCxnSpPr>
      <xdr:spPr>
        <a:xfrm>
          <a:off x="20092120" y="29208845"/>
          <a:ext cx="30966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589393</xdr:colOff>
      <xdr:row>15</xdr:row>
      <xdr:rowOff>123825</xdr:rowOff>
    </xdr:from>
    <xdr:to>
      <xdr:col>11</xdr:col>
      <xdr:colOff>369258</xdr:colOff>
      <xdr:row>15</xdr:row>
      <xdr:rowOff>123825</xdr:rowOff>
    </xdr:to>
    <xdr:cxnSp macro="">
      <xdr:nvCxnSpPr>
        <xdr:cNvPr id="21" name="Прямая соединительная линия 20">
          <a:extLst>
            <a:ext uri="{FF2B5EF4-FFF2-40B4-BE49-F238E27FC236}">
              <a16:creationId xmlns:a16="http://schemas.microsoft.com/office/drawing/2014/main" id="{D7922116-2522-496F-BECC-65D72B429432}"/>
            </a:ext>
          </a:extLst>
        </xdr:cNvPr>
        <xdr:cNvCxnSpPr/>
      </xdr:nvCxnSpPr>
      <xdr:spPr>
        <a:xfrm>
          <a:off x="13305268" y="4924425"/>
          <a:ext cx="37041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302687</xdr:colOff>
      <xdr:row>108</xdr:row>
      <xdr:rowOff>123262</xdr:rowOff>
    </xdr:from>
    <xdr:to>
      <xdr:col>22</xdr:col>
      <xdr:colOff>296589</xdr:colOff>
      <xdr:row>108</xdr:row>
      <xdr:rowOff>123262</xdr:rowOff>
    </xdr:to>
    <xdr:cxnSp macro="">
      <xdr:nvCxnSpPr>
        <xdr:cNvPr id="22" name="Прямая соединительная линия 21">
          <a:extLst>
            <a:ext uri="{FF2B5EF4-FFF2-40B4-BE49-F238E27FC236}">
              <a16:creationId xmlns:a16="http://schemas.microsoft.com/office/drawing/2014/main" id="{30CC885C-C612-472C-907D-23D5DAF4B04D}"/>
            </a:ext>
          </a:extLst>
        </xdr:cNvPr>
        <xdr:cNvCxnSpPr/>
      </xdr:nvCxnSpPr>
      <xdr:spPr>
        <a:xfrm flipV="1">
          <a:off x="19514612" y="28955437"/>
          <a:ext cx="5844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589497</xdr:colOff>
      <xdr:row>111</xdr:row>
      <xdr:rowOff>121639</xdr:rowOff>
    </xdr:from>
    <xdr:to>
      <xdr:col>23</xdr:col>
      <xdr:colOff>95155</xdr:colOff>
      <xdr:row>111</xdr:row>
      <xdr:rowOff>122555</xdr:rowOff>
    </xdr:to>
    <xdr:cxnSp macro="">
      <xdr:nvCxnSpPr>
        <xdr:cNvPr id="23" name="Прямая соединительная линия 22">
          <a:extLst>
            <a:ext uri="{FF2B5EF4-FFF2-40B4-BE49-F238E27FC236}">
              <a16:creationId xmlns:a16="http://schemas.microsoft.com/office/drawing/2014/main" id="{6BDA87A3-A115-49C8-A5BA-129E0F1E1179}"/>
            </a:ext>
          </a:extLst>
        </xdr:cNvPr>
        <xdr:cNvCxnSpPr/>
      </xdr:nvCxnSpPr>
      <xdr:spPr>
        <a:xfrm>
          <a:off x="20391972" y="29696764"/>
          <a:ext cx="96208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12086</xdr:colOff>
      <xdr:row>12</xdr:row>
      <xdr:rowOff>114300</xdr:rowOff>
    </xdr:from>
    <xdr:to>
      <xdr:col>10</xdr:col>
      <xdr:colOff>404771</xdr:colOff>
      <xdr:row>12</xdr:row>
      <xdr:rowOff>124946</xdr:rowOff>
    </xdr:to>
    <xdr:cxnSp macro="">
      <xdr:nvCxnSpPr>
        <xdr:cNvPr id="24" name="Прямая соединительная линия 23">
          <a:extLst>
            <a:ext uri="{FF2B5EF4-FFF2-40B4-BE49-F238E27FC236}">
              <a16:creationId xmlns:a16="http://schemas.microsoft.com/office/drawing/2014/main" id="{D6EA5E9A-014E-4195-9D65-A274BD7A0217}"/>
            </a:ext>
          </a:extLst>
        </xdr:cNvPr>
        <xdr:cNvCxnSpPr/>
      </xdr:nvCxnSpPr>
      <xdr:spPr>
        <a:xfrm flipV="1">
          <a:off x="12727961" y="4095750"/>
          <a:ext cx="392685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262034</xdr:colOff>
      <xdr:row>96</xdr:row>
      <xdr:rowOff>123825</xdr:rowOff>
    </xdr:from>
    <xdr:to>
      <xdr:col>13</xdr:col>
      <xdr:colOff>265455</xdr:colOff>
      <xdr:row>96</xdr:row>
      <xdr:rowOff>123825</xdr:rowOff>
    </xdr:to>
    <xdr:cxnSp macro="">
      <xdr:nvCxnSpPr>
        <xdr:cNvPr id="25" name="Прямая соединительная линия 24">
          <a:extLst>
            <a:ext uri="{FF2B5EF4-FFF2-40B4-BE49-F238E27FC236}">
              <a16:creationId xmlns:a16="http://schemas.microsoft.com/office/drawing/2014/main" id="{004C8B53-DBD1-4078-BD6D-87A56912EC12}"/>
            </a:ext>
          </a:extLst>
        </xdr:cNvPr>
        <xdr:cNvCxnSpPr/>
      </xdr:nvCxnSpPr>
      <xdr:spPr>
        <a:xfrm>
          <a:off x="14159009" y="25984200"/>
          <a:ext cx="59397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385935</xdr:colOff>
      <xdr:row>62</xdr:row>
      <xdr:rowOff>110938</xdr:rowOff>
    </xdr:from>
    <xdr:to>
      <xdr:col>21</xdr:col>
      <xdr:colOff>8041</xdr:colOff>
      <xdr:row>62</xdr:row>
      <xdr:rowOff>113472</xdr:rowOff>
    </xdr:to>
    <xdr:cxnSp macro="">
      <xdr:nvCxnSpPr>
        <xdr:cNvPr id="26" name="Прямая соединительная линия 25">
          <a:extLst>
            <a:ext uri="{FF2B5EF4-FFF2-40B4-BE49-F238E27FC236}">
              <a16:creationId xmlns:a16="http://schemas.microsoft.com/office/drawing/2014/main" id="{8861489A-3370-40FA-B651-C571C366EBE2}"/>
            </a:ext>
          </a:extLst>
        </xdr:cNvPr>
        <xdr:cNvCxnSpPr/>
      </xdr:nvCxnSpPr>
      <xdr:spPr>
        <a:xfrm>
          <a:off x="19007310" y="17389288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340914</xdr:colOff>
      <xdr:row>65</xdr:row>
      <xdr:rowOff>123264</xdr:rowOff>
    </xdr:from>
    <xdr:to>
      <xdr:col>14</xdr:col>
      <xdr:colOff>127744</xdr:colOff>
      <xdr:row>65</xdr:row>
      <xdr:rowOff>124239</xdr:rowOff>
    </xdr:to>
    <xdr:cxnSp macro="">
      <xdr:nvCxnSpPr>
        <xdr:cNvPr id="27" name="Прямая соединительная линия 26">
          <a:extLst>
            <a:ext uri="{FF2B5EF4-FFF2-40B4-BE49-F238E27FC236}">
              <a16:creationId xmlns:a16="http://schemas.microsoft.com/office/drawing/2014/main" id="{11B85E44-6615-480B-996A-DF79ED62D2A4}"/>
            </a:ext>
          </a:extLst>
        </xdr:cNvPr>
        <xdr:cNvCxnSpPr/>
      </xdr:nvCxnSpPr>
      <xdr:spPr>
        <a:xfrm>
          <a:off x="14237889" y="18144564"/>
          <a:ext cx="967930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111683</xdr:colOff>
      <xdr:row>70</xdr:row>
      <xdr:rowOff>117199</xdr:rowOff>
    </xdr:from>
    <xdr:to>
      <xdr:col>21</xdr:col>
      <xdr:colOff>306491</xdr:colOff>
      <xdr:row>70</xdr:row>
      <xdr:rowOff>122201</xdr:rowOff>
    </xdr:to>
    <xdr:cxnSp macro="">
      <xdr:nvCxnSpPr>
        <xdr:cNvPr id="28" name="Прямая соединительная линия 27">
          <a:extLst>
            <a:ext uri="{FF2B5EF4-FFF2-40B4-BE49-F238E27FC236}">
              <a16:creationId xmlns:a16="http://schemas.microsoft.com/office/drawing/2014/main" id="{1ABBFDF7-EE13-4C2C-990F-5B0109172331}"/>
            </a:ext>
          </a:extLst>
        </xdr:cNvPr>
        <xdr:cNvCxnSpPr/>
      </xdr:nvCxnSpPr>
      <xdr:spPr>
        <a:xfrm flipV="1">
          <a:off x="19323608" y="19376749"/>
          <a:ext cx="194808" cy="500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367236</xdr:colOff>
      <xdr:row>66</xdr:row>
      <xdr:rowOff>130066</xdr:rowOff>
    </xdr:from>
    <xdr:to>
      <xdr:col>13</xdr:col>
      <xdr:colOff>104452</xdr:colOff>
      <xdr:row>66</xdr:row>
      <xdr:rowOff>131280</xdr:rowOff>
    </xdr:to>
    <xdr:cxnSp macro="">
      <xdr:nvCxnSpPr>
        <xdr:cNvPr id="29" name="Прямая соединительная линия 28">
          <a:extLst>
            <a:ext uri="{FF2B5EF4-FFF2-40B4-BE49-F238E27FC236}">
              <a16:creationId xmlns:a16="http://schemas.microsoft.com/office/drawing/2014/main" id="{8BC03B88-DCA1-4DF8-B8D9-6666577BB854}"/>
            </a:ext>
          </a:extLst>
        </xdr:cNvPr>
        <xdr:cNvCxnSpPr/>
      </xdr:nvCxnSpPr>
      <xdr:spPr>
        <a:xfrm>
          <a:off x="14264211" y="18399016"/>
          <a:ext cx="327766" cy="12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208420</xdr:colOff>
      <xdr:row>74</xdr:row>
      <xdr:rowOff>122023</xdr:rowOff>
    </xdr:from>
    <xdr:to>
      <xdr:col>13</xdr:col>
      <xdr:colOff>523168</xdr:colOff>
      <xdr:row>74</xdr:row>
      <xdr:rowOff>122360</xdr:rowOff>
    </xdr:to>
    <xdr:cxnSp macro="">
      <xdr:nvCxnSpPr>
        <xdr:cNvPr id="30" name="Прямая соединительная линия 29">
          <a:extLst>
            <a:ext uri="{FF2B5EF4-FFF2-40B4-BE49-F238E27FC236}">
              <a16:creationId xmlns:a16="http://schemas.microsoft.com/office/drawing/2014/main" id="{4837E19A-B06A-4F60-BED4-332B593E602D}"/>
            </a:ext>
          </a:extLst>
        </xdr:cNvPr>
        <xdr:cNvCxnSpPr/>
      </xdr:nvCxnSpPr>
      <xdr:spPr>
        <a:xfrm>
          <a:off x="14695945" y="20372173"/>
          <a:ext cx="314748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324978</xdr:colOff>
      <xdr:row>82</xdr:row>
      <xdr:rowOff>117231</xdr:rowOff>
    </xdr:from>
    <xdr:to>
      <xdr:col>21</xdr:col>
      <xdr:colOff>343512</xdr:colOff>
      <xdr:row>82</xdr:row>
      <xdr:rowOff>123265</xdr:rowOff>
    </xdr:to>
    <xdr:cxnSp macro="">
      <xdr:nvCxnSpPr>
        <xdr:cNvPr id="31" name="Прямая соединительная линия 30">
          <a:extLst>
            <a:ext uri="{FF2B5EF4-FFF2-40B4-BE49-F238E27FC236}">
              <a16:creationId xmlns:a16="http://schemas.microsoft.com/office/drawing/2014/main" id="{61D988FE-B71E-4533-95B3-3CDB78717693}"/>
            </a:ext>
          </a:extLst>
        </xdr:cNvPr>
        <xdr:cNvCxnSpPr/>
      </xdr:nvCxnSpPr>
      <xdr:spPr>
        <a:xfrm flipV="1">
          <a:off x="18946353" y="22510506"/>
          <a:ext cx="609084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280168</xdr:colOff>
      <xdr:row>85</xdr:row>
      <xdr:rowOff>122792</xdr:rowOff>
    </xdr:from>
    <xdr:to>
      <xdr:col>14</xdr:col>
      <xdr:colOff>983</xdr:colOff>
      <xdr:row>85</xdr:row>
      <xdr:rowOff>124240</xdr:rowOff>
    </xdr:to>
    <xdr:cxnSp macro="">
      <xdr:nvCxnSpPr>
        <xdr:cNvPr id="32" name="Прямая соединительная линия 31">
          <a:extLst>
            <a:ext uri="{FF2B5EF4-FFF2-40B4-BE49-F238E27FC236}">
              <a16:creationId xmlns:a16="http://schemas.microsoft.com/office/drawing/2014/main" id="{3FD649D0-B11D-44C2-9C60-952E14F8A632}"/>
            </a:ext>
          </a:extLst>
        </xdr:cNvPr>
        <xdr:cNvCxnSpPr/>
      </xdr:nvCxnSpPr>
      <xdr:spPr>
        <a:xfrm>
          <a:off x="14177143" y="23259017"/>
          <a:ext cx="901915" cy="144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586269</xdr:colOff>
      <xdr:row>78</xdr:row>
      <xdr:rowOff>140804</xdr:rowOff>
    </xdr:from>
    <xdr:to>
      <xdr:col>15</xdr:col>
      <xdr:colOff>8948</xdr:colOff>
      <xdr:row>78</xdr:row>
      <xdr:rowOff>142753</xdr:rowOff>
    </xdr:to>
    <xdr:cxnSp macro="">
      <xdr:nvCxnSpPr>
        <xdr:cNvPr id="33" name="Прямая соединительная линия 32">
          <a:extLst>
            <a:ext uri="{FF2B5EF4-FFF2-40B4-BE49-F238E27FC236}">
              <a16:creationId xmlns:a16="http://schemas.microsoft.com/office/drawing/2014/main" id="{F35930DA-89D9-4AD1-AA96-BFBC68550641}"/>
            </a:ext>
          </a:extLst>
        </xdr:cNvPr>
        <xdr:cNvCxnSpPr/>
      </xdr:nvCxnSpPr>
      <xdr:spPr>
        <a:xfrm flipV="1">
          <a:off x="14483244" y="21524429"/>
          <a:ext cx="1194329" cy="194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589349</xdr:colOff>
      <xdr:row>79</xdr:row>
      <xdr:rowOff>107146</xdr:rowOff>
    </xdr:from>
    <xdr:to>
      <xdr:col>14</xdr:col>
      <xdr:colOff>589524</xdr:colOff>
      <xdr:row>79</xdr:row>
      <xdr:rowOff>107146</xdr:rowOff>
    </xdr:to>
    <xdr:cxnSp macro="">
      <xdr:nvCxnSpPr>
        <xdr:cNvPr id="34" name="Прямая соединительная линия 33">
          <a:extLst>
            <a:ext uri="{FF2B5EF4-FFF2-40B4-BE49-F238E27FC236}">
              <a16:creationId xmlns:a16="http://schemas.microsoft.com/office/drawing/2014/main" id="{3015C8DF-C745-40A0-8174-00DAD1AB6496}"/>
            </a:ext>
          </a:extLst>
        </xdr:cNvPr>
        <xdr:cNvCxnSpPr/>
      </xdr:nvCxnSpPr>
      <xdr:spPr>
        <a:xfrm>
          <a:off x="14486324" y="21757471"/>
          <a:ext cx="11812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579701</xdr:colOff>
      <xdr:row>80</xdr:row>
      <xdr:rowOff>124558</xdr:rowOff>
    </xdr:from>
    <xdr:to>
      <xdr:col>15</xdr:col>
      <xdr:colOff>13798</xdr:colOff>
      <xdr:row>80</xdr:row>
      <xdr:rowOff>131885</xdr:rowOff>
    </xdr:to>
    <xdr:cxnSp macro="">
      <xdr:nvCxnSpPr>
        <xdr:cNvPr id="35" name="Прямая соединительная линия 34">
          <a:extLst>
            <a:ext uri="{FF2B5EF4-FFF2-40B4-BE49-F238E27FC236}">
              <a16:creationId xmlns:a16="http://schemas.microsoft.com/office/drawing/2014/main" id="{138C6B38-8088-4E23-8811-CE4FCA8928EE}"/>
            </a:ext>
          </a:extLst>
        </xdr:cNvPr>
        <xdr:cNvCxnSpPr/>
      </xdr:nvCxnSpPr>
      <xdr:spPr>
        <a:xfrm flipV="1">
          <a:off x="15067226" y="22022533"/>
          <a:ext cx="615197" cy="732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585083</xdr:colOff>
      <xdr:row>81</xdr:row>
      <xdr:rowOff>124804</xdr:rowOff>
    </xdr:from>
    <xdr:to>
      <xdr:col>15</xdr:col>
      <xdr:colOff>10569</xdr:colOff>
      <xdr:row>81</xdr:row>
      <xdr:rowOff>129743</xdr:rowOff>
    </xdr:to>
    <xdr:cxnSp macro="">
      <xdr:nvCxnSpPr>
        <xdr:cNvPr id="36" name="Прямая соединительная линия 35">
          <a:extLst>
            <a:ext uri="{FF2B5EF4-FFF2-40B4-BE49-F238E27FC236}">
              <a16:creationId xmlns:a16="http://schemas.microsoft.com/office/drawing/2014/main" id="{D098393E-F5BC-4D00-9F81-548655C0DE2C}"/>
            </a:ext>
          </a:extLst>
        </xdr:cNvPr>
        <xdr:cNvCxnSpPr/>
      </xdr:nvCxnSpPr>
      <xdr:spPr>
        <a:xfrm flipV="1">
          <a:off x="15072608" y="22270429"/>
          <a:ext cx="606586" cy="493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587977</xdr:colOff>
      <xdr:row>86</xdr:row>
      <xdr:rowOff>125398</xdr:rowOff>
    </xdr:from>
    <xdr:to>
      <xdr:col>15</xdr:col>
      <xdr:colOff>15017</xdr:colOff>
      <xdr:row>86</xdr:row>
      <xdr:rowOff>125398</xdr:rowOff>
    </xdr:to>
    <xdr:cxnSp macro="">
      <xdr:nvCxnSpPr>
        <xdr:cNvPr id="37" name="Прямая соединительная линия 36">
          <a:extLst>
            <a:ext uri="{FF2B5EF4-FFF2-40B4-BE49-F238E27FC236}">
              <a16:creationId xmlns:a16="http://schemas.microsoft.com/office/drawing/2014/main" id="{25F1A82E-C954-44CC-A335-A651D7B17F9A}"/>
            </a:ext>
          </a:extLst>
        </xdr:cNvPr>
        <xdr:cNvCxnSpPr/>
      </xdr:nvCxnSpPr>
      <xdr:spPr>
        <a:xfrm>
          <a:off x="15075502" y="23509273"/>
          <a:ext cx="60814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268177</xdr:colOff>
      <xdr:row>89</xdr:row>
      <xdr:rowOff>127162</xdr:rowOff>
    </xdr:from>
    <xdr:to>
      <xdr:col>14</xdr:col>
      <xdr:colOff>974</xdr:colOff>
      <xdr:row>89</xdr:row>
      <xdr:rowOff>136280</xdr:rowOff>
    </xdr:to>
    <xdr:cxnSp macro="">
      <xdr:nvCxnSpPr>
        <xdr:cNvPr id="38" name="Прямая соединительная линия 37">
          <a:extLst>
            <a:ext uri="{FF2B5EF4-FFF2-40B4-BE49-F238E27FC236}">
              <a16:creationId xmlns:a16="http://schemas.microsoft.com/office/drawing/2014/main" id="{BF17EEF0-445D-4E84-BD29-54FD77BD6804}"/>
            </a:ext>
          </a:extLst>
        </xdr:cNvPr>
        <xdr:cNvCxnSpPr/>
      </xdr:nvCxnSpPr>
      <xdr:spPr>
        <a:xfrm flipV="1">
          <a:off x="14165152" y="24253987"/>
          <a:ext cx="913897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584057</xdr:colOff>
      <xdr:row>90</xdr:row>
      <xdr:rowOff>121078</xdr:rowOff>
    </xdr:from>
    <xdr:to>
      <xdr:col>15</xdr:col>
      <xdr:colOff>5866</xdr:colOff>
      <xdr:row>90</xdr:row>
      <xdr:rowOff>121078</xdr:rowOff>
    </xdr:to>
    <xdr:cxnSp macro="">
      <xdr:nvCxnSpPr>
        <xdr:cNvPr id="39" name="Прямая соединительная линия 38">
          <a:extLst>
            <a:ext uri="{FF2B5EF4-FFF2-40B4-BE49-F238E27FC236}">
              <a16:creationId xmlns:a16="http://schemas.microsoft.com/office/drawing/2014/main" id="{257131F9-A0E3-4C8A-9F69-879DC9167A5C}"/>
            </a:ext>
          </a:extLst>
        </xdr:cNvPr>
        <xdr:cNvCxnSpPr/>
      </xdr:nvCxnSpPr>
      <xdr:spPr>
        <a:xfrm>
          <a:off x="15071582" y="24495553"/>
          <a:ext cx="60290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282771</xdr:colOff>
      <xdr:row>91</xdr:row>
      <xdr:rowOff>123070</xdr:rowOff>
    </xdr:from>
    <xdr:to>
      <xdr:col>21</xdr:col>
      <xdr:colOff>92</xdr:colOff>
      <xdr:row>91</xdr:row>
      <xdr:rowOff>124238</xdr:rowOff>
    </xdr:to>
    <xdr:cxnSp macro="">
      <xdr:nvCxnSpPr>
        <xdr:cNvPr id="40" name="Прямая соединительная линия 39">
          <a:extLst>
            <a:ext uri="{FF2B5EF4-FFF2-40B4-BE49-F238E27FC236}">
              <a16:creationId xmlns:a16="http://schemas.microsoft.com/office/drawing/2014/main" id="{3045D9E2-9722-4E34-AD0D-D498496A3CEE}"/>
            </a:ext>
          </a:extLst>
        </xdr:cNvPr>
        <xdr:cNvCxnSpPr/>
      </xdr:nvCxnSpPr>
      <xdr:spPr>
        <a:xfrm>
          <a:off x="18904146" y="24745195"/>
          <a:ext cx="307871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7338</xdr:colOff>
      <xdr:row>94</xdr:row>
      <xdr:rowOff>134558</xdr:rowOff>
    </xdr:from>
    <xdr:to>
      <xdr:col>14</xdr:col>
      <xdr:colOff>557444</xdr:colOff>
      <xdr:row>94</xdr:row>
      <xdr:rowOff>134558</xdr:rowOff>
    </xdr:to>
    <xdr:cxnSp macro="">
      <xdr:nvCxnSpPr>
        <xdr:cNvPr id="41" name="Прямая соединительная линия 40">
          <a:extLst>
            <a:ext uri="{FF2B5EF4-FFF2-40B4-BE49-F238E27FC236}">
              <a16:creationId xmlns:a16="http://schemas.microsoft.com/office/drawing/2014/main" id="{1E37C10A-D700-43E6-BCC3-EC30E1F44064}"/>
            </a:ext>
          </a:extLst>
        </xdr:cNvPr>
        <xdr:cNvCxnSpPr/>
      </xdr:nvCxnSpPr>
      <xdr:spPr>
        <a:xfrm>
          <a:off x="15085413" y="25499633"/>
          <a:ext cx="55010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98125</xdr:colOff>
      <xdr:row>99</xdr:row>
      <xdr:rowOff>121794</xdr:rowOff>
    </xdr:from>
    <xdr:to>
      <xdr:col>22</xdr:col>
      <xdr:colOff>240781</xdr:colOff>
      <xdr:row>99</xdr:row>
      <xdr:rowOff>121794</xdr:rowOff>
    </xdr:to>
    <xdr:cxnSp macro="">
      <xdr:nvCxnSpPr>
        <xdr:cNvPr id="42" name="Прямая соединительная линия 41">
          <a:extLst>
            <a:ext uri="{FF2B5EF4-FFF2-40B4-BE49-F238E27FC236}">
              <a16:creationId xmlns:a16="http://schemas.microsoft.com/office/drawing/2014/main" id="{D1B7816E-456F-42BB-A7FC-A761CCF35965}"/>
            </a:ext>
          </a:extLst>
        </xdr:cNvPr>
        <xdr:cNvCxnSpPr/>
      </xdr:nvCxnSpPr>
      <xdr:spPr>
        <a:xfrm>
          <a:off x="19900600" y="26725119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570595</xdr:colOff>
      <xdr:row>101</xdr:row>
      <xdr:rowOff>116069</xdr:rowOff>
    </xdr:from>
    <xdr:to>
      <xdr:col>22</xdr:col>
      <xdr:colOff>268303</xdr:colOff>
      <xdr:row>101</xdr:row>
      <xdr:rowOff>116069</xdr:rowOff>
    </xdr:to>
    <xdr:cxnSp macro="">
      <xdr:nvCxnSpPr>
        <xdr:cNvPr id="43" name="Прямая соединительная линия 42">
          <a:extLst>
            <a:ext uri="{FF2B5EF4-FFF2-40B4-BE49-F238E27FC236}">
              <a16:creationId xmlns:a16="http://schemas.microsoft.com/office/drawing/2014/main" id="{5AF66AE2-3F82-4C00-9420-EBC29D857BFF}"/>
            </a:ext>
          </a:extLst>
        </xdr:cNvPr>
        <xdr:cNvCxnSpPr/>
      </xdr:nvCxnSpPr>
      <xdr:spPr>
        <a:xfrm>
          <a:off x="19191970" y="27214694"/>
          <a:ext cx="87880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550844</xdr:colOff>
      <xdr:row>97</xdr:row>
      <xdr:rowOff>123597</xdr:rowOff>
    </xdr:from>
    <xdr:to>
      <xdr:col>22</xdr:col>
      <xdr:colOff>367308</xdr:colOff>
      <xdr:row>97</xdr:row>
      <xdr:rowOff>123597</xdr:rowOff>
    </xdr:to>
    <xdr:cxnSp macro="">
      <xdr:nvCxnSpPr>
        <xdr:cNvPr id="44" name="Прямая соединительная линия 43">
          <a:extLst>
            <a:ext uri="{FF2B5EF4-FFF2-40B4-BE49-F238E27FC236}">
              <a16:creationId xmlns:a16="http://schemas.microsoft.com/office/drawing/2014/main" id="{34D973F1-962E-4138-8C03-6B453EAA9E97}"/>
            </a:ext>
          </a:extLst>
        </xdr:cNvPr>
        <xdr:cNvCxnSpPr/>
      </xdr:nvCxnSpPr>
      <xdr:spPr>
        <a:xfrm>
          <a:off x="19762769" y="26231622"/>
          <a:ext cx="40701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88364</xdr:colOff>
      <xdr:row>114</xdr:row>
      <xdr:rowOff>120326</xdr:rowOff>
    </xdr:from>
    <xdr:to>
      <xdr:col>24</xdr:col>
      <xdr:colOff>173567</xdr:colOff>
      <xdr:row>114</xdr:row>
      <xdr:rowOff>121242</xdr:rowOff>
    </xdr:to>
    <xdr:cxnSp macro="">
      <xdr:nvCxnSpPr>
        <xdr:cNvPr id="45" name="Прямая соединительная линия 44">
          <a:extLst>
            <a:ext uri="{FF2B5EF4-FFF2-40B4-BE49-F238E27FC236}">
              <a16:creationId xmlns:a16="http://schemas.microsoft.com/office/drawing/2014/main" id="{287BF763-9005-4CAD-98DD-91BC5EC2457E}"/>
            </a:ext>
          </a:extLst>
        </xdr:cNvPr>
        <xdr:cNvCxnSpPr/>
      </xdr:nvCxnSpPr>
      <xdr:spPr>
        <a:xfrm>
          <a:off x="21071939" y="30667001"/>
          <a:ext cx="85203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588085</xdr:colOff>
      <xdr:row>112</xdr:row>
      <xdr:rowOff>228527</xdr:rowOff>
    </xdr:from>
    <xdr:to>
      <xdr:col>24</xdr:col>
      <xdr:colOff>84153</xdr:colOff>
      <xdr:row>112</xdr:row>
      <xdr:rowOff>230670</xdr:rowOff>
    </xdr:to>
    <xdr:cxnSp macro="">
      <xdr:nvCxnSpPr>
        <xdr:cNvPr id="46" name="Прямая соединительная линия 45">
          <a:extLst>
            <a:ext uri="{FF2B5EF4-FFF2-40B4-BE49-F238E27FC236}">
              <a16:creationId xmlns:a16="http://schemas.microsoft.com/office/drawing/2014/main" id="{E5228C87-82BB-4670-BD30-75411C886420}"/>
            </a:ext>
          </a:extLst>
        </xdr:cNvPr>
        <xdr:cNvCxnSpPr/>
      </xdr:nvCxnSpPr>
      <xdr:spPr>
        <a:xfrm>
          <a:off x="20390560" y="30051302"/>
          <a:ext cx="677168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79775</xdr:colOff>
      <xdr:row>72</xdr:row>
      <xdr:rowOff>110938</xdr:rowOff>
    </xdr:from>
    <xdr:to>
      <xdr:col>21</xdr:col>
      <xdr:colOff>249371</xdr:colOff>
      <xdr:row>72</xdr:row>
      <xdr:rowOff>113472</xdr:rowOff>
    </xdr:to>
    <xdr:cxnSp macro="">
      <xdr:nvCxnSpPr>
        <xdr:cNvPr id="47" name="Прямая соединительная линия 46">
          <a:extLst>
            <a:ext uri="{FF2B5EF4-FFF2-40B4-BE49-F238E27FC236}">
              <a16:creationId xmlns:a16="http://schemas.microsoft.com/office/drawing/2014/main" id="{A5623AEF-D66C-44EE-A3D4-85B8F9CBAE6A}"/>
            </a:ext>
          </a:extLst>
        </xdr:cNvPr>
        <xdr:cNvCxnSpPr/>
      </xdr:nvCxnSpPr>
      <xdr:spPr>
        <a:xfrm>
          <a:off x="19291700" y="19865788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366674</xdr:colOff>
      <xdr:row>69</xdr:row>
      <xdr:rowOff>114714</xdr:rowOff>
    </xdr:from>
    <xdr:to>
      <xdr:col>21</xdr:col>
      <xdr:colOff>120247</xdr:colOff>
      <xdr:row>69</xdr:row>
      <xdr:rowOff>114714</xdr:rowOff>
    </xdr:to>
    <xdr:cxnSp macro="">
      <xdr:nvCxnSpPr>
        <xdr:cNvPr id="48" name="Прямая соединительная линия 47">
          <a:extLst>
            <a:ext uri="{FF2B5EF4-FFF2-40B4-BE49-F238E27FC236}">
              <a16:creationId xmlns:a16="http://schemas.microsoft.com/office/drawing/2014/main" id="{8048E34E-F946-4560-A8A4-D24B8222BF36}"/>
            </a:ext>
          </a:extLst>
        </xdr:cNvPr>
        <xdr:cNvCxnSpPr/>
      </xdr:nvCxnSpPr>
      <xdr:spPr>
        <a:xfrm>
          <a:off x="18988049" y="19126614"/>
          <a:ext cx="3441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371623</xdr:colOff>
      <xdr:row>68</xdr:row>
      <xdr:rowOff>112229</xdr:rowOff>
    </xdr:from>
    <xdr:to>
      <xdr:col>21</xdr:col>
      <xdr:colOff>229598</xdr:colOff>
      <xdr:row>68</xdr:row>
      <xdr:rowOff>112230</xdr:rowOff>
    </xdr:to>
    <xdr:cxnSp macro="">
      <xdr:nvCxnSpPr>
        <xdr:cNvPr id="49" name="Прямая соединительная линия 48">
          <a:extLst>
            <a:ext uri="{FF2B5EF4-FFF2-40B4-BE49-F238E27FC236}">
              <a16:creationId xmlns:a16="http://schemas.microsoft.com/office/drawing/2014/main" id="{9FB4BA0D-C180-4097-BD3F-3BEB626D6467}"/>
            </a:ext>
          </a:extLst>
        </xdr:cNvPr>
        <xdr:cNvCxnSpPr/>
      </xdr:nvCxnSpPr>
      <xdr:spPr>
        <a:xfrm flipV="1">
          <a:off x="18992998" y="18876479"/>
          <a:ext cx="448525" cy="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576858</xdr:colOff>
      <xdr:row>83</xdr:row>
      <xdr:rowOff>123825</xdr:rowOff>
    </xdr:from>
    <xdr:to>
      <xdr:col>14</xdr:col>
      <xdr:colOff>7844</xdr:colOff>
      <xdr:row>83</xdr:row>
      <xdr:rowOff>132317</xdr:rowOff>
    </xdr:to>
    <xdr:cxnSp macro="">
      <xdr:nvCxnSpPr>
        <xdr:cNvPr id="50" name="Прямая соединительная линия 49">
          <a:extLst>
            <a:ext uri="{FF2B5EF4-FFF2-40B4-BE49-F238E27FC236}">
              <a16:creationId xmlns:a16="http://schemas.microsoft.com/office/drawing/2014/main" id="{0E6D5BCF-B2FF-4984-9D8C-DC31BF11345E}"/>
            </a:ext>
          </a:extLst>
        </xdr:cNvPr>
        <xdr:cNvCxnSpPr/>
      </xdr:nvCxnSpPr>
      <xdr:spPr>
        <a:xfrm flipV="1">
          <a:off x="13292733" y="22764750"/>
          <a:ext cx="1793186" cy="849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282750</xdr:colOff>
      <xdr:row>87</xdr:row>
      <xdr:rowOff>124239</xdr:rowOff>
    </xdr:from>
    <xdr:to>
      <xdr:col>21</xdr:col>
      <xdr:colOff>1359</xdr:colOff>
      <xdr:row>87</xdr:row>
      <xdr:rowOff>124239</xdr:rowOff>
    </xdr:to>
    <xdr:cxnSp macro="">
      <xdr:nvCxnSpPr>
        <xdr:cNvPr id="51" name="Прямая соединительная линия 50">
          <a:extLst>
            <a:ext uri="{FF2B5EF4-FFF2-40B4-BE49-F238E27FC236}">
              <a16:creationId xmlns:a16="http://schemas.microsoft.com/office/drawing/2014/main" id="{8E6404CC-F983-4A6F-A513-BAD051BC3F90}"/>
            </a:ext>
          </a:extLst>
        </xdr:cNvPr>
        <xdr:cNvCxnSpPr/>
      </xdr:nvCxnSpPr>
      <xdr:spPr>
        <a:xfrm>
          <a:off x="18904125" y="23755764"/>
          <a:ext cx="3091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332411</xdr:colOff>
      <xdr:row>28</xdr:row>
      <xdr:rowOff>119264</xdr:rowOff>
    </xdr:from>
    <xdr:to>
      <xdr:col>21</xdr:col>
      <xdr:colOff>307514</xdr:colOff>
      <xdr:row>28</xdr:row>
      <xdr:rowOff>119264</xdr:rowOff>
    </xdr:to>
    <xdr:cxnSp macro="">
      <xdr:nvCxnSpPr>
        <xdr:cNvPr id="52" name="Прямая соединительная линия 51">
          <a:extLst>
            <a:ext uri="{FF2B5EF4-FFF2-40B4-BE49-F238E27FC236}">
              <a16:creationId xmlns:a16="http://schemas.microsoft.com/office/drawing/2014/main" id="{6C52BCA9-EA1C-4345-B8A8-D4E367B4BDC6}"/>
            </a:ext>
          </a:extLst>
        </xdr:cNvPr>
        <xdr:cNvCxnSpPr/>
      </xdr:nvCxnSpPr>
      <xdr:spPr>
        <a:xfrm>
          <a:off x="18953786" y="8234564"/>
          <a:ext cx="56565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552402</xdr:colOff>
      <xdr:row>29</xdr:row>
      <xdr:rowOff>128373</xdr:rowOff>
    </xdr:from>
    <xdr:to>
      <xdr:col>22</xdr:col>
      <xdr:colOff>536226</xdr:colOff>
      <xdr:row>29</xdr:row>
      <xdr:rowOff>129493</xdr:rowOff>
    </xdr:to>
    <xdr:cxnSp macro="">
      <xdr:nvCxnSpPr>
        <xdr:cNvPr id="53" name="Прямая соединительная линия 52">
          <a:extLst>
            <a:ext uri="{FF2B5EF4-FFF2-40B4-BE49-F238E27FC236}">
              <a16:creationId xmlns:a16="http://schemas.microsoft.com/office/drawing/2014/main" id="{68C88E60-18CB-4887-8699-B44B24B50362}"/>
            </a:ext>
          </a:extLst>
        </xdr:cNvPr>
        <xdr:cNvCxnSpPr/>
      </xdr:nvCxnSpPr>
      <xdr:spPr>
        <a:xfrm>
          <a:off x="19173777" y="8491323"/>
          <a:ext cx="1164924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271488</xdr:colOff>
      <xdr:row>93</xdr:row>
      <xdr:rowOff>119273</xdr:rowOff>
    </xdr:from>
    <xdr:to>
      <xdr:col>14</xdr:col>
      <xdr:colOff>4285</xdr:colOff>
      <xdr:row>93</xdr:row>
      <xdr:rowOff>128391</xdr:rowOff>
    </xdr:to>
    <xdr:cxnSp macro="">
      <xdr:nvCxnSpPr>
        <xdr:cNvPr id="54" name="Прямая соединительная линия 53">
          <a:extLst>
            <a:ext uri="{FF2B5EF4-FFF2-40B4-BE49-F238E27FC236}">
              <a16:creationId xmlns:a16="http://schemas.microsoft.com/office/drawing/2014/main" id="{7FC720A7-6388-445A-8DAA-076B17B7CD3F}"/>
            </a:ext>
          </a:extLst>
        </xdr:cNvPr>
        <xdr:cNvCxnSpPr/>
      </xdr:nvCxnSpPr>
      <xdr:spPr>
        <a:xfrm flipV="1">
          <a:off x="14168463" y="25236698"/>
          <a:ext cx="913897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389869</xdr:colOff>
      <xdr:row>95</xdr:row>
      <xdr:rowOff>134664</xdr:rowOff>
    </xdr:from>
    <xdr:to>
      <xdr:col>21</xdr:col>
      <xdr:colOff>8286</xdr:colOff>
      <xdr:row>95</xdr:row>
      <xdr:rowOff>135832</xdr:rowOff>
    </xdr:to>
    <xdr:cxnSp macro="">
      <xdr:nvCxnSpPr>
        <xdr:cNvPr id="55" name="Прямая соединительная линия 54">
          <a:extLst>
            <a:ext uri="{FF2B5EF4-FFF2-40B4-BE49-F238E27FC236}">
              <a16:creationId xmlns:a16="http://schemas.microsoft.com/office/drawing/2014/main" id="{58C56BA5-8D2C-486D-90EE-54A5538A3FC7}"/>
            </a:ext>
          </a:extLst>
        </xdr:cNvPr>
        <xdr:cNvCxnSpPr/>
      </xdr:nvCxnSpPr>
      <xdr:spPr>
        <a:xfrm>
          <a:off x="19011244" y="25747389"/>
          <a:ext cx="208967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667585</xdr:colOff>
      <xdr:row>14</xdr:row>
      <xdr:rowOff>149491</xdr:rowOff>
    </xdr:from>
    <xdr:to>
      <xdr:col>10</xdr:col>
      <xdr:colOff>292500</xdr:colOff>
      <xdr:row>14</xdr:row>
      <xdr:rowOff>149758</xdr:rowOff>
    </xdr:to>
    <xdr:cxnSp macro="">
      <xdr:nvCxnSpPr>
        <xdr:cNvPr id="56" name="Прямая соединительная линия 55">
          <a:extLst>
            <a:ext uri="{FF2B5EF4-FFF2-40B4-BE49-F238E27FC236}">
              <a16:creationId xmlns:a16="http://schemas.microsoft.com/office/drawing/2014/main" id="{BFDD2F35-0197-4D3F-B67B-9342F56AA796}"/>
            </a:ext>
          </a:extLst>
        </xdr:cNvPr>
        <xdr:cNvCxnSpPr/>
      </xdr:nvCxnSpPr>
      <xdr:spPr>
        <a:xfrm>
          <a:off x="12011860" y="4626241"/>
          <a:ext cx="996515" cy="26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370324</xdr:colOff>
      <xdr:row>23</xdr:row>
      <xdr:rowOff>125506</xdr:rowOff>
    </xdr:from>
    <xdr:to>
      <xdr:col>14</xdr:col>
      <xdr:colOff>323751</xdr:colOff>
      <xdr:row>23</xdr:row>
      <xdr:rowOff>125506</xdr:rowOff>
    </xdr:to>
    <xdr:cxnSp macro="">
      <xdr:nvCxnSpPr>
        <xdr:cNvPr id="57" name="Прямая соединительная линия 56">
          <a:extLst>
            <a:ext uri="{FF2B5EF4-FFF2-40B4-BE49-F238E27FC236}">
              <a16:creationId xmlns:a16="http://schemas.microsoft.com/office/drawing/2014/main" id="{56D7C950-5DBE-4FBE-A9F2-53AD0E8707EC}"/>
            </a:ext>
          </a:extLst>
        </xdr:cNvPr>
        <xdr:cNvCxnSpPr/>
      </xdr:nvCxnSpPr>
      <xdr:spPr>
        <a:xfrm>
          <a:off x="14857849" y="7002556"/>
          <a:ext cx="54397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664553</xdr:colOff>
      <xdr:row>11</xdr:row>
      <xdr:rowOff>133350</xdr:rowOff>
    </xdr:from>
    <xdr:to>
      <xdr:col>10</xdr:col>
      <xdr:colOff>0</xdr:colOff>
      <xdr:row>11</xdr:row>
      <xdr:rowOff>134471</xdr:rowOff>
    </xdr:to>
    <xdr:cxnSp macro="">
      <xdr:nvCxnSpPr>
        <xdr:cNvPr id="58" name="Прямая соединительная линия 57">
          <a:extLst>
            <a:ext uri="{FF2B5EF4-FFF2-40B4-BE49-F238E27FC236}">
              <a16:creationId xmlns:a16="http://schemas.microsoft.com/office/drawing/2014/main" id="{9AE25B81-42B6-4904-A5CD-5DCD7B5CD006}"/>
            </a:ext>
          </a:extLst>
        </xdr:cNvPr>
        <xdr:cNvCxnSpPr/>
      </xdr:nvCxnSpPr>
      <xdr:spPr>
        <a:xfrm flipV="1">
          <a:off x="12008828" y="3867150"/>
          <a:ext cx="707047" cy="11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375174</xdr:colOff>
      <xdr:row>47</xdr:row>
      <xdr:rowOff>121972</xdr:rowOff>
    </xdr:from>
    <xdr:to>
      <xdr:col>21</xdr:col>
      <xdr:colOff>20805</xdr:colOff>
      <xdr:row>47</xdr:row>
      <xdr:rowOff>123046</xdr:rowOff>
    </xdr:to>
    <xdr:cxnSp macro="">
      <xdr:nvCxnSpPr>
        <xdr:cNvPr id="59" name="Прямая соединительная линия 58">
          <a:extLst>
            <a:ext uri="{FF2B5EF4-FFF2-40B4-BE49-F238E27FC236}">
              <a16:creationId xmlns:a16="http://schemas.microsoft.com/office/drawing/2014/main" id="{B3AC045E-F83D-4132-9963-397B2F79BCC8}"/>
            </a:ext>
          </a:extLst>
        </xdr:cNvPr>
        <xdr:cNvCxnSpPr/>
      </xdr:nvCxnSpPr>
      <xdr:spPr>
        <a:xfrm>
          <a:off x="18996549" y="13609372"/>
          <a:ext cx="236181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76259</xdr:colOff>
      <xdr:row>67</xdr:row>
      <xdr:rowOff>121340</xdr:rowOff>
    </xdr:from>
    <xdr:to>
      <xdr:col>14</xdr:col>
      <xdr:colOff>94761</xdr:colOff>
      <xdr:row>67</xdr:row>
      <xdr:rowOff>121340</xdr:rowOff>
    </xdr:to>
    <xdr:cxnSp macro="">
      <xdr:nvCxnSpPr>
        <xdr:cNvPr id="60" name="Прямая соединительная линия 59">
          <a:extLst>
            <a:ext uri="{FF2B5EF4-FFF2-40B4-BE49-F238E27FC236}">
              <a16:creationId xmlns:a16="http://schemas.microsoft.com/office/drawing/2014/main" id="{D876BB45-4BA9-4498-89B8-8C69C7971259}"/>
            </a:ext>
          </a:extLst>
        </xdr:cNvPr>
        <xdr:cNvCxnSpPr/>
      </xdr:nvCxnSpPr>
      <xdr:spPr>
        <a:xfrm>
          <a:off x="14563784" y="18637940"/>
          <a:ext cx="6090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209039</xdr:colOff>
      <xdr:row>73</xdr:row>
      <xdr:rowOff>131563</xdr:rowOff>
    </xdr:from>
    <xdr:to>
      <xdr:col>13</xdr:col>
      <xdr:colOff>446350</xdr:colOff>
      <xdr:row>73</xdr:row>
      <xdr:rowOff>131869</xdr:rowOff>
    </xdr:to>
    <xdr:cxnSp macro="">
      <xdr:nvCxnSpPr>
        <xdr:cNvPr id="61" name="Прямая соединительная линия 60">
          <a:extLst>
            <a:ext uri="{FF2B5EF4-FFF2-40B4-BE49-F238E27FC236}">
              <a16:creationId xmlns:a16="http://schemas.microsoft.com/office/drawing/2014/main" id="{F133EB3E-2466-4244-91F9-8EB80CAEBF36}"/>
            </a:ext>
          </a:extLst>
        </xdr:cNvPr>
        <xdr:cNvCxnSpPr/>
      </xdr:nvCxnSpPr>
      <xdr:spPr>
        <a:xfrm>
          <a:off x="14696564" y="20134063"/>
          <a:ext cx="237311" cy="30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53928</xdr:colOff>
      <xdr:row>76</xdr:row>
      <xdr:rowOff>120025</xdr:rowOff>
    </xdr:from>
    <xdr:to>
      <xdr:col>21</xdr:col>
      <xdr:colOff>327885</xdr:colOff>
      <xdr:row>76</xdr:row>
      <xdr:rowOff>120512</xdr:rowOff>
    </xdr:to>
    <xdr:cxnSp macro="">
      <xdr:nvCxnSpPr>
        <xdr:cNvPr id="62" name="Прямая соединительная линия 61">
          <a:extLst>
            <a:ext uri="{FF2B5EF4-FFF2-40B4-BE49-F238E27FC236}">
              <a16:creationId xmlns:a16="http://schemas.microsoft.com/office/drawing/2014/main" id="{33B12265-B534-4AD3-8E93-55943C16930E}"/>
            </a:ext>
          </a:extLst>
        </xdr:cNvPr>
        <xdr:cNvCxnSpPr/>
      </xdr:nvCxnSpPr>
      <xdr:spPr>
        <a:xfrm>
          <a:off x="19265853" y="20922625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559198</xdr:colOff>
      <xdr:row>98</xdr:row>
      <xdr:rowOff>114072</xdr:rowOff>
    </xdr:from>
    <xdr:to>
      <xdr:col>22</xdr:col>
      <xdr:colOff>111304</xdr:colOff>
      <xdr:row>98</xdr:row>
      <xdr:rowOff>114072</xdr:rowOff>
    </xdr:to>
    <xdr:cxnSp macro="">
      <xdr:nvCxnSpPr>
        <xdr:cNvPr id="63" name="Прямая соединительная линия 62">
          <a:extLst>
            <a:ext uri="{FF2B5EF4-FFF2-40B4-BE49-F238E27FC236}">
              <a16:creationId xmlns:a16="http://schemas.microsoft.com/office/drawing/2014/main" id="{00E33B49-BEAA-4B77-8A75-3C691FCB1F07}"/>
            </a:ext>
          </a:extLst>
        </xdr:cNvPr>
        <xdr:cNvCxnSpPr/>
      </xdr:nvCxnSpPr>
      <xdr:spPr>
        <a:xfrm>
          <a:off x="19771123" y="26469747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2095</xdr:colOff>
      <xdr:row>113</xdr:row>
      <xdr:rowOff>126654</xdr:rowOff>
    </xdr:from>
    <xdr:to>
      <xdr:col>24</xdr:col>
      <xdr:colOff>88713</xdr:colOff>
      <xdr:row>113</xdr:row>
      <xdr:rowOff>128797</xdr:rowOff>
    </xdr:to>
    <xdr:cxnSp macro="">
      <xdr:nvCxnSpPr>
        <xdr:cNvPr id="64" name="Прямая соединительная линия 63">
          <a:extLst>
            <a:ext uri="{FF2B5EF4-FFF2-40B4-BE49-F238E27FC236}">
              <a16:creationId xmlns:a16="http://schemas.microsoft.com/office/drawing/2014/main" id="{D98002EF-245A-4103-9ACC-10D746C05443}"/>
            </a:ext>
          </a:extLst>
        </xdr:cNvPr>
        <xdr:cNvCxnSpPr/>
      </xdr:nvCxnSpPr>
      <xdr:spPr>
        <a:xfrm>
          <a:off x="20395120" y="30425679"/>
          <a:ext cx="677168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578111</xdr:colOff>
      <xdr:row>63</xdr:row>
      <xdr:rowOff>110938</xdr:rowOff>
    </xdr:from>
    <xdr:to>
      <xdr:col>21</xdr:col>
      <xdr:colOff>196855</xdr:colOff>
      <xdr:row>63</xdr:row>
      <xdr:rowOff>113472</xdr:rowOff>
    </xdr:to>
    <xdr:cxnSp macro="">
      <xdr:nvCxnSpPr>
        <xdr:cNvPr id="65" name="Прямая соединительная линия 64">
          <a:extLst>
            <a:ext uri="{FF2B5EF4-FFF2-40B4-BE49-F238E27FC236}">
              <a16:creationId xmlns:a16="http://schemas.microsoft.com/office/drawing/2014/main" id="{44FB6FB6-19FC-45B1-9A70-3F14C2D109DF}"/>
            </a:ext>
          </a:extLst>
        </xdr:cNvPr>
        <xdr:cNvCxnSpPr/>
      </xdr:nvCxnSpPr>
      <xdr:spPr>
        <a:xfrm>
          <a:off x="19199486" y="17636938"/>
          <a:ext cx="209294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72978</xdr:colOff>
      <xdr:row>77</xdr:row>
      <xdr:rowOff>139075</xdr:rowOff>
    </xdr:from>
    <xdr:to>
      <xdr:col>21</xdr:col>
      <xdr:colOff>346935</xdr:colOff>
      <xdr:row>77</xdr:row>
      <xdr:rowOff>139562</xdr:rowOff>
    </xdr:to>
    <xdr:cxnSp macro="">
      <xdr:nvCxnSpPr>
        <xdr:cNvPr id="66" name="Прямая соединительная линия 65">
          <a:extLst>
            <a:ext uri="{FF2B5EF4-FFF2-40B4-BE49-F238E27FC236}">
              <a16:creationId xmlns:a16="http://schemas.microsoft.com/office/drawing/2014/main" id="{38D43802-6064-49D4-88C7-DFAA6A852F2B}"/>
            </a:ext>
          </a:extLst>
        </xdr:cNvPr>
        <xdr:cNvCxnSpPr/>
      </xdr:nvCxnSpPr>
      <xdr:spPr>
        <a:xfrm>
          <a:off x="19284903" y="21217900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202214</xdr:colOff>
      <xdr:row>100</xdr:row>
      <xdr:rowOff>123597</xdr:rowOff>
    </xdr:from>
    <xdr:to>
      <xdr:col>22</xdr:col>
      <xdr:colOff>392089</xdr:colOff>
      <xdr:row>100</xdr:row>
      <xdr:rowOff>123597</xdr:rowOff>
    </xdr:to>
    <xdr:cxnSp macro="">
      <xdr:nvCxnSpPr>
        <xdr:cNvPr id="67" name="Прямая соединительная линия 66">
          <a:extLst>
            <a:ext uri="{FF2B5EF4-FFF2-40B4-BE49-F238E27FC236}">
              <a16:creationId xmlns:a16="http://schemas.microsoft.com/office/drawing/2014/main" id="{440D4F4A-5869-4AB3-8245-992AC99D3871}"/>
            </a:ext>
          </a:extLst>
        </xdr:cNvPr>
        <xdr:cNvCxnSpPr/>
      </xdr:nvCxnSpPr>
      <xdr:spPr>
        <a:xfrm>
          <a:off x="20004689" y="26974572"/>
          <a:ext cx="1898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575213</xdr:colOff>
      <xdr:row>102</xdr:row>
      <xdr:rowOff>116069</xdr:rowOff>
    </xdr:from>
    <xdr:to>
      <xdr:col>21</xdr:col>
      <xdr:colOff>586419</xdr:colOff>
      <xdr:row>102</xdr:row>
      <xdr:rowOff>116069</xdr:rowOff>
    </xdr:to>
    <xdr:cxnSp macro="">
      <xdr:nvCxnSpPr>
        <xdr:cNvPr id="68" name="Прямая соединительная линия 67">
          <a:extLst>
            <a:ext uri="{FF2B5EF4-FFF2-40B4-BE49-F238E27FC236}">
              <a16:creationId xmlns:a16="http://schemas.microsoft.com/office/drawing/2014/main" id="{4E715F41-8880-42C2-BB7D-D7ECEFF68149}"/>
            </a:ext>
          </a:extLst>
        </xdr:cNvPr>
        <xdr:cNvCxnSpPr/>
      </xdr:nvCxnSpPr>
      <xdr:spPr>
        <a:xfrm>
          <a:off x="19196588" y="27462344"/>
          <a:ext cx="6017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294226</xdr:colOff>
      <xdr:row>106</xdr:row>
      <xdr:rowOff>109623</xdr:rowOff>
    </xdr:from>
    <xdr:to>
      <xdr:col>21</xdr:col>
      <xdr:colOff>269499</xdr:colOff>
      <xdr:row>106</xdr:row>
      <xdr:rowOff>109623</xdr:rowOff>
    </xdr:to>
    <xdr:cxnSp macro="">
      <xdr:nvCxnSpPr>
        <xdr:cNvPr id="69" name="Прямая соединительная линия 68">
          <a:extLst>
            <a:ext uri="{FF2B5EF4-FFF2-40B4-BE49-F238E27FC236}">
              <a16:creationId xmlns:a16="http://schemas.microsoft.com/office/drawing/2014/main" id="{CE07786E-D125-4465-9655-F4888E56D8F7}"/>
            </a:ext>
          </a:extLst>
        </xdr:cNvPr>
        <xdr:cNvCxnSpPr/>
      </xdr:nvCxnSpPr>
      <xdr:spPr>
        <a:xfrm>
          <a:off x="18915601" y="28446498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588739</xdr:colOff>
      <xdr:row>110</xdr:row>
      <xdr:rowOff>123752</xdr:rowOff>
    </xdr:from>
    <xdr:to>
      <xdr:col>26</xdr:col>
      <xdr:colOff>150733</xdr:colOff>
      <xdr:row>110</xdr:row>
      <xdr:rowOff>125895</xdr:rowOff>
    </xdr:to>
    <xdr:cxnSp macro="">
      <xdr:nvCxnSpPr>
        <xdr:cNvPr id="70" name="Прямая соединительная линия 69">
          <a:extLst>
            <a:ext uri="{FF2B5EF4-FFF2-40B4-BE49-F238E27FC236}">
              <a16:creationId xmlns:a16="http://schemas.microsoft.com/office/drawing/2014/main" id="{D5CF8DEA-55D3-46CB-8B28-68A67BF5BD36}"/>
            </a:ext>
          </a:extLst>
        </xdr:cNvPr>
        <xdr:cNvCxnSpPr/>
      </xdr:nvCxnSpPr>
      <xdr:spPr>
        <a:xfrm>
          <a:off x="20391214" y="29451227"/>
          <a:ext cx="1924194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8965</xdr:colOff>
      <xdr:row>19</xdr:row>
      <xdr:rowOff>115956</xdr:rowOff>
    </xdr:from>
    <xdr:to>
      <xdr:col>12</xdr:col>
      <xdr:colOff>120</xdr:colOff>
      <xdr:row>19</xdr:row>
      <xdr:rowOff>118118</xdr:rowOff>
    </xdr:to>
    <xdr:cxnSp macro="">
      <xdr:nvCxnSpPr>
        <xdr:cNvPr id="71" name="Прямая соединительная линия 70">
          <a:extLst>
            <a:ext uri="{FF2B5EF4-FFF2-40B4-BE49-F238E27FC236}">
              <a16:creationId xmlns:a16="http://schemas.microsoft.com/office/drawing/2014/main" id="{51BE4CF0-5D97-45E3-9BB1-4C9050A94292}"/>
            </a:ext>
          </a:extLst>
        </xdr:cNvPr>
        <xdr:cNvCxnSpPr/>
      </xdr:nvCxnSpPr>
      <xdr:spPr>
        <a:xfrm flipV="1">
          <a:off x="13315390" y="5916681"/>
          <a:ext cx="581705" cy="216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320983</xdr:colOff>
      <xdr:row>104</xdr:row>
      <xdr:rowOff>125594</xdr:rowOff>
    </xdr:from>
    <xdr:to>
      <xdr:col>14</xdr:col>
      <xdr:colOff>579547</xdr:colOff>
      <xdr:row>104</xdr:row>
      <xdr:rowOff>125594</xdr:rowOff>
    </xdr:to>
    <xdr:cxnSp macro="">
      <xdr:nvCxnSpPr>
        <xdr:cNvPr id="72" name="Прямая соединительная линия 71">
          <a:extLst>
            <a:ext uri="{FF2B5EF4-FFF2-40B4-BE49-F238E27FC236}">
              <a16:creationId xmlns:a16="http://schemas.microsoft.com/office/drawing/2014/main" id="{E8001B84-ADE0-4E0E-8D09-B8B141AE459F}"/>
            </a:ext>
          </a:extLst>
        </xdr:cNvPr>
        <xdr:cNvCxnSpPr/>
      </xdr:nvCxnSpPr>
      <xdr:spPr>
        <a:xfrm>
          <a:off x="15399058" y="27967169"/>
          <a:ext cx="25856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1942</xdr:colOff>
      <xdr:row>44</xdr:row>
      <xdr:rowOff>132789</xdr:rowOff>
    </xdr:from>
    <xdr:to>
      <xdr:col>14</xdr:col>
      <xdr:colOff>386086</xdr:colOff>
      <xdr:row>44</xdr:row>
      <xdr:rowOff>132789</xdr:rowOff>
    </xdr:to>
    <xdr:cxnSp macro="">
      <xdr:nvCxnSpPr>
        <xdr:cNvPr id="73" name="Прямая соединительная линия 72">
          <a:extLst>
            <a:ext uri="{FF2B5EF4-FFF2-40B4-BE49-F238E27FC236}">
              <a16:creationId xmlns:a16="http://schemas.microsoft.com/office/drawing/2014/main" id="{019B2FEF-43F1-4C5F-89A1-79A6526217C0}"/>
            </a:ext>
          </a:extLst>
        </xdr:cNvPr>
        <xdr:cNvCxnSpPr/>
      </xdr:nvCxnSpPr>
      <xdr:spPr>
        <a:xfrm flipV="1">
          <a:off x="13898917" y="12877239"/>
          <a:ext cx="156524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78653</xdr:colOff>
      <xdr:row>71</xdr:row>
      <xdr:rowOff>117658</xdr:rowOff>
    </xdr:from>
    <xdr:to>
      <xdr:col>21</xdr:col>
      <xdr:colOff>248249</xdr:colOff>
      <xdr:row>71</xdr:row>
      <xdr:rowOff>120192</xdr:rowOff>
    </xdr:to>
    <xdr:cxnSp macro="">
      <xdr:nvCxnSpPr>
        <xdr:cNvPr id="74" name="Прямая соединительная линия 73">
          <a:extLst>
            <a:ext uri="{FF2B5EF4-FFF2-40B4-BE49-F238E27FC236}">
              <a16:creationId xmlns:a16="http://schemas.microsoft.com/office/drawing/2014/main" id="{269ED954-A157-4524-B1E4-9E8FC469ABD5}"/>
            </a:ext>
          </a:extLst>
        </xdr:cNvPr>
        <xdr:cNvCxnSpPr/>
      </xdr:nvCxnSpPr>
      <xdr:spPr>
        <a:xfrm>
          <a:off x="19290578" y="19624858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197894</xdr:colOff>
      <xdr:row>71</xdr:row>
      <xdr:rowOff>123322</xdr:rowOff>
    </xdr:from>
    <xdr:to>
      <xdr:col>13</xdr:col>
      <xdr:colOff>540419</xdr:colOff>
      <xdr:row>71</xdr:row>
      <xdr:rowOff>123659</xdr:rowOff>
    </xdr:to>
    <xdr:cxnSp macro="">
      <xdr:nvCxnSpPr>
        <xdr:cNvPr id="75" name="Прямая соединительная линия 74">
          <a:extLst>
            <a:ext uri="{FF2B5EF4-FFF2-40B4-BE49-F238E27FC236}">
              <a16:creationId xmlns:a16="http://schemas.microsoft.com/office/drawing/2014/main" id="{811E5F55-00C7-4488-9AA8-C341E389BAFF}"/>
            </a:ext>
          </a:extLst>
        </xdr:cNvPr>
        <xdr:cNvCxnSpPr/>
      </xdr:nvCxnSpPr>
      <xdr:spPr>
        <a:xfrm>
          <a:off x="14685419" y="19630522"/>
          <a:ext cx="342525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340538</xdr:colOff>
      <xdr:row>51</xdr:row>
      <xdr:rowOff>142314</xdr:rowOff>
    </xdr:from>
    <xdr:to>
      <xdr:col>10</xdr:col>
      <xdr:colOff>421704</xdr:colOff>
      <xdr:row>51</xdr:row>
      <xdr:rowOff>143289</xdr:rowOff>
    </xdr:to>
    <xdr:cxnSp macro="">
      <xdr:nvCxnSpPr>
        <xdr:cNvPr id="76" name="Прямая соединительная линия 75">
          <a:extLst>
            <a:ext uri="{FF2B5EF4-FFF2-40B4-BE49-F238E27FC236}">
              <a16:creationId xmlns:a16="http://schemas.microsoft.com/office/drawing/2014/main" id="{C0792E2D-EBD9-4510-813D-B6987AC7B0B3}"/>
            </a:ext>
          </a:extLst>
        </xdr:cNvPr>
        <xdr:cNvCxnSpPr/>
      </xdr:nvCxnSpPr>
      <xdr:spPr>
        <a:xfrm>
          <a:off x="13056413" y="14620314"/>
          <a:ext cx="81166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302072</xdr:colOff>
      <xdr:row>50</xdr:row>
      <xdr:rowOff>113739</xdr:rowOff>
    </xdr:from>
    <xdr:to>
      <xdr:col>15</xdr:col>
      <xdr:colOff>419100</xdr:colOff>
      <xdr:row>50</xdr:row>
      <xdr:rowOff>123825</xdr:rowOff>
    </xdr:to>
    <xdr:cxnSp macro="">
      <xdr:nvCxnSpPr>
        <xdr:cNvPr id="77" name="Прямая соединительная линия 76">
          <a:extLst>
            <a:ext uri="{FF2B5EF4-FFF2-40B4-BE49-F238E27FC236}">
              <a16:creationId xmlns:a16="http://schemas.microsoft.com/office/drawing/2014/main" id="{EDDD63CB-493E-4D31-A624-0CC9786608BD}"/>
            </a:ext>
          </a:extLst>
        </xdr:cNvPr>
        <xdr:cNvCxnSpPr/>
      </xdr:nvCxnSpPr>
      <xdr:spPr>
        <a:xfrm>
          <a:off x="13017947" y="14344089"/>
          <a:ext cx="3069778" cy="1008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414003</xdr:colOff>
      <xdr:row>52</xdr:row>
      <xdr:rowOff>152400</xdr:rowOff>
    </xdr:from>
    <xdr:to>
      <xdr:col>10</xdr:col>
      <xdr:colOff>588504</xdr:colOff>
      <xdr:row>52</xdr:row>
      <xdr:rowOff>152400</xdr:rowOff>
    </xdr:to>
    <xdr:cxnSp macro="">
      <xdr:nvCxnSpPr>
        <xdr:cNvPr id="78" name="Прямая соединительная линия 77">
          <a:extLst>
            <a:ext uri="{FF2B5EF4-FFF2-40B4-BE49-F238E27FC236}">
              <a16:creationId xmlns:a16="http://schemas.microsoft.com/office/drawing/2014/main" id="{CDAFA0AE-B42C-4FDA-9AF9-14A249982F93}"/>
            </a:ext>
          </a:extLst>
        </xdr:cNvPr>
        <xdr:cNvCxnSpPr/>
      </xdr:nvCxnSpPr>
      <xdr:spPr>
        <a:xfrm flipV="1">
          <a:off x="13129878" y="14878050"/>
          <a:ext cx="1745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539136</xdr:colOff>
      <xdr:row>53</xdr:row>
      <xdr:rowOff>133350</xdr:rowOff>
    </xdr:from>
    <xdr:to>
      <xdr:col>12</xdr:col>
      <xdr:colOff>425270</xdr:colOff>
      <xdr:row>53</xdr:row>
      <xdr:rowOff>133350</xdr:rowOff>
    </xdr:to>
    <xdr:cxnSp macro="">
      <xdr:nvCxnSpPr>
        <xdr:cNvPr id="79" name="Прямая соединительная линия 78">
          <a:extLst>
            <a:ext uri="{FF2B5EF4-FFF2-40B4-BE49-F238E27FC236}">
              <a16:creationId xmlns:a16="http://schemas.microsoft.com/office/drawing/2014/main" id="{C13D2F80-AE04-4E1D-8272-0F24309D13C1}"/>
            </a:ext>
          </a:extLst>
        </xdr:cNvPr>
        <xdr:cNvCxnSpPr/>
      </xdr:nvCxnSpPr>
      <xdr:spPr>
        <a:xfrm flipV="1">
          <a:off x="13255011" y="15106650"/>
          <a:ext cx="106723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397901</xdr:colOff>
      <xdr:row>54</xdr:row>
      <xdr:rowOff>180975</xdr:rowOff>
    </xdr:from>
    <xdr:to>
      <xdr:col>13</xdr:col>
      <xdr:colOff>147405</xdr:colOff>
      <xdr:row>54</xdr:row>
      <xdr:rowOff>180975</xdr:rowOff>
    </xdr:to>
    <xdr:cxnSp macro="">
      <xdr:nvCxnSpPr>
        <xdr:cNvPr id="80" name="Прямая соединительная линия 79">
          <a:extLst>
            <a:ext uri="{FF2B5EF4-FFF2-40B4-BE49-F238E27FC236}">
              <a16:creationId xmlns:a16="http://schemas.microsoft.com/office/drawing/2014/main" id="{20627A6F-0A9F-47C1-A054-292F3DCAA372}"/>
            </a:ext>
          </a:extLst>
        </xdr:cNvPr>
        <xdr:cNvCxnSpPr/>
      </xdr:nvCxnSpPr>
      <xdr:spPr>
        <a:xfrm flipV="1">
          <a:off x="14294876" y="15401925"/>
          <a:ext cx="34005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69510</xdr:colOff>
      <xdr:row>55</xdr:row>
      <xdr:rowOff>114300</xdr:rowOff>
    </xdr:from>
    <xdr:to>
      <xdr:col>13</xdr:col>
      <xdr:colOff>228147</xdr:colOff>
      <xdr:row>55</xdr:row>
      <xdr:rowOff>114300</xdr:rowOff>
    </xdr:to>
    <xdr:cxnSp macro="">
      <xdr:nvCxnSpPr>
        <xdr:cNvPr id="81" name="Прямая соединительная линия 80">
          <a:extLst>
            <a:ext uri="{FF2B5EF4-FFF2-40B4-BE49-F238E27FC236}">
              <a16:creationId xmlns:a16="http://schemas.microsoft.com/office/drawing/2014/main" id="{15E253C3-3156-4B52-AC25-D6C87F55232D}"/>
            </a:ext>
          </a:extLst>
        </xdr:cNvPr>
        <xdr:cNvCxnSpPr/>
      </xdr:nvCxnSpPr>
      <xdr:spPr>
        <a:xfrm flipV="1">
          <a:off x="14557035" y="15659100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218974</xdr:colOff>
      <xdr:row>56</xdr:row>
      <xdr:rowOff>114300</xdr:rowOff>
    </xdr:from>
    <xdr:to>
      <xdr:col>14</xdr:col>
      <xdr:colOff>2483</xdr:colOff>
      <xdr:row>56</xdr:row>
      <xdr:rowOff>114300</xdr:rowOff>
    </xdr:to>
    <xdr:cxnSp macro="">
      <xdr:nvCxnSpPr>
        <xdr:cNvPr id="82" name="Прямая соединительная линия 81">
          <a:extLst>
            <a:ext uri="{FF2B5EF4-FFF2-40B4-BE49-F238E27FC236}">
              <a16:creationId xmlns:a16="http://schemas.microsoft.com/office/drawing/2014/main" id="{5F2801CA-170A-400B-9473-5FB98A2D665B}"/>
            </a:ext>
          </a:extLst>
        </xdr:cNvPr>
        <xdr:cNvCxnSpPr/>
      </xdr:nvCxnSpPr>
      <xdr:spPr>
        <a:xfrm flipV="1">
          <a:off x="14706499" y="15906750"/>
          <a:ext cx="3740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</xdr:colOff>
      <xdr:row>57</xdr:row>
      <xdr:rowOff>123825</xdr:rowOff>
    </xdr:from>
    <xdr:to>
      <xdr:col>15</xdr:col>
      <xdr:colOff>11891</xdr:colOff>
      <xdr:row>57</xdr:row>
      <xdr:rowOff>123825</xdr:rowOff>
    </xdr:to>
    <xdr:cxnSp macro="">
      <xdr:nvCxnSpPr>
        <xdr:cNvPr id="83" name="Прямая соединительная линия 82">
          <a:extLst>
            <a:ext uri="{FF2B5EF4-FFF2-40B4-BE49-F238E27FC236}">
              <a16:creationId xmlns:a16="http://schemas.microsoft.com/office/drawing/2014/main" id="{D80F3209-215A-4B81-93F1-88897797AE2D}"/>
            </a:ext>
          </a:extLst>
        </xdr:cNvPr>
        <xdr:cNvCxnSpPr/>
      </xdr:nvCxnSpPr>
      <xdr:spPr>
        <a:xfrm flipV="1">
          <a:off x="15078091" y="16163925"/>
          <a:ext cx="60242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578576</xdr:colOff>
      <xdr:row>58</xdr:row>
      <xdr:rowOff>104775</xdr:rowOff>
    </xdr:from>
    <xdr:to>
      <xdr:col>15</xdr:col>
      <xdr:colOff>119131</xdr:colOff>
      <xdr:row>58</xdr:row>
      <xdr:rowOff>104775</xdr:rowOff>
    </xdr:to>
    <xdr:cxnSp macro="">
      <xdr:nvCxnSpPr>
        <xdr:cNvPr id="84" name="Прямая соединительная линия 83">
          <a:extLst>
            <a:ext uri="{FF2B5EF4-FFF2-40B4-BE49-F238E27FC236}">
              <a16:creationId xmlns:a16="http://schemas.microsoft.com/office/drawing/2014/main" id="{7032A6F9-B9D5-4206-85F9-153DEBAD77F6}"/>
            </a:ext>
          </a:extLst>
        </xdr:cNvPr>
        <xdr:cNvCxnSpPr/>
      </xdr:nvCxnSpPr>
      <xdr:spPr>
        <a:xfrm flipV="1">
          <a:off x="15656651" y="16392525"/>
          <a:ext cx="13110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107610</xdr:colOff>
      <xdr:row>59</xdr:row>
      <xdr:rowOff>114300</xdr:rowOff>
    </xdr:from>
    <xdr:to>
      <xdr:col>15</xdr:col>
      <xdr:colOff>266247</xdr:colOff>
      <xdr:row>59</xdr:row>
      <xdr:rowOff>114300</xdr:rowOff>
    </xdr:to>
    <xdr:cxnSp macro="">
      <xdr:nvCxnSpPr>
        <xdr:cNvPr id="85" name="Прямая соединительная линия 84">
          <a:extLst>
            <a:ext uri="{FF2B5EF4-FFF2-40B4-BE49-F238E27FC236}">
              <a16:creationId xmlns:a16="http://schemas.microsoft.com/office/drawing/2014/main" id="{411BF5DD-821D-4B51-AEB2-7C8B788B6825}"/>
            </a:ext>
          </a:extLst>
        </xdr:cNvPr>
        <xdr:cNvCxnSpPr/>
      </xdr:nvCxnSpPr>
      <xdr:spPr>
        <a:xfrm flipV="1">
          <a:off x="15776235" y="16649700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240960</xdr:colOff>
      <xdr:row>60</xdr:row>
      <xdr:rowOff>123825</xdr:rowOff>
    </xdr:from>
    <xdr:to>
      <xdr:col>15</xdr:col>
      <xdr:colOff>399597</xdr:colOff>
      <xdr:row>60</xdr:row>
      <xdr:rowOff>123825</xdr:rowOff>
    </xdr:to>
    <xdr:cxnSp macro="">
      <xdr:nvCxnSpPr>
        <xdr:cNvPr id="86" name="Прямая соединительная линия 85">
          <a:extLst>
            <a:ext uri="{FF2B5EF4-FFF2-40B4-BE49-F238E27FC236}">
              <a16:creationId xmlns:a16="http://schemas.microsoft.com/office/drawing/2014/main" id="{3180C5EC-DCA3-4C94-8B6C-9F1B05294C86}"/>
            </a:ext>
          </a:extLst>
        </xdr:cNvPr>
        <xdr:cNvCxnSpPr/>
      </xdr:nvCxnSpPr>
      <xdr:spPr>
        <a:xfrm flipV="1">
          <a:off x="15909585" y="16906875"/>
          <a:ext cx="15863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230130</xdr:colOff>
      <xdr:row>36</xdr:row>
      <xdr:rowOff>142314</xdr:rowOff>
    </xdr:from>
    <xdr:to>
      <xdr:col>11</xdr:col>
      <xdr:colOff>54796</xdr:colOff>
      <xdr:row>36</xdr:row>
      <xdr:rowOff>142314</xdr:rowOff>
    </xdr:to>
    <xdr:cxnSp macro="">
      <xdr:nvCxnSpPr>
        <xdr:cNvPr id="87" name="Прямая соединительная линия 86">
          <a:extLst>
            <a:ext uri="{FF2B5EF4-FFF2-40B4-BE49-F238E27FC236}">
              <a16:creationId xmlns:a16="http://schemas.microsoft.com/office/drawing/2014/main" id="{8292A6F9-B069-4EF6-A957-B7DF793AB4D1}"/>
            </a:ext>
          </a:extLst>
        </xdr:cNvPr>
        <xdr:cNvCxnSpPr/>
      </xdr:nvCxnSpPr>
      <xdr:spPr>
        <a:xfrm flipV="1">
          <a:off x="12946005" y="10238814"/>
          <a:ext cx="41521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39351</xdr:colOff>
      <xdr:row>48</xdr:row>
      <xdr:rowOff>121972</xdr:rowOff>
    </xdr:from>
    <xdr:to>
      <xdr:col>21</xdr:col>
      <xdr:colOff>274826</xdr:colOff>
      <xdr:row>48</xdr:row>
      <xdr:rowOff>123046</xdr:rowOff>
    </xdr:to>
    <xdr:cxnSp macro="">
      <xdr:nvCxnSpPr>
        <xdr:cNvPr id="88" name="Прямая соединительная линия 87">
          <a:extLst>
            <a:ext uri="{FF2B5EF4-FFF2-40B4-BE49-F238E27FC236}">
              <a16:creationId xmlns:a16="http://schemas.microsoft.com/office/drawing/2014/main" id="{7B3DDEF7-85EB-48E5-8B10-26A4D5A88AD3}"/>
            </a:ext>
          </a:extLst>
        </xdr:cNvPr>
        <xdr:cNvCxnSpPr/>
      </xdr:nvCxnSpPr>
      <xdr:spPr>
        <a:xfrm>
          <a:off x="19251276" y="13857022"/>
          <a:ext cx="235475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265150</xdr:colOff>
      <xdr:row>49</xdr:row>
      <xdr:rowOff>121972</xdr:rowOff>
    </xdr:from>
    <xdr:to>
      <xdr:col>21</xdr:col>
      <xdr:colOff>500625</xdr:colOff>
      <xdr:row>49</xdr:row>
      <xdr:rowOff>123046</xdr:rowOff>
    </xdr:to>
    <xdr:cxnSp macro="">
      <xdr:nvCxnSpPr>
        <xdr:cNvPr id="89" name="Прямая соединительная линия 88">
          <a:extLst>
            <a:ext uri="{FF2B5EF4-FFF2-40B4-BE49-F238E27FC236}">
              <a16:creationId xmlns:a16="http://schemas.microsoft.com/office/drawing/2014/main" id="{7687237D-35AF-47FA-B4A8-7EB615C4DD0D}"/>
            </a:ext>
          </a:extLst>
        </xdr:cNvPr>
        <xdr:cNvCxnSpPr/>
      </xdr:nvCxnSpPr>
      <xdr:spPr>
        <a:xfrm>
          <a:off x="19477075" y="14104672"/>
          <a:ext cx="235475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588159</xdr:colOff>
      <xdr:row>103</xdr:row>
      <xdr:rowOff>105202</xdr:rowOff>
    </xdr:from>
    <xdr:to>
      <xdr:col>22</xdr:col>
      <xdr:colOff>305130</xdr:colOff>
      <xdr:row>103</xdr:row>
      <xdr:rowOff>105202</xdr:rowOff>
    </xdr:to>
    <xdr:cxnSp macro="">
      <xdr:nvCxnSpPr>
        <xdr:cNvPr id="90" name="Прямая соединительная линия 89">
          <a:extLst>
            <a:ext uri="{FF2B5EF4-FFF2-40B4-BE49-F238E27FC236}">
              <a16:creationId xmlns:a16="http://schemas.microsoft.com/office/drawing/2014/main" id="{EBD4FD75-76E0-48A4-982A-FCA8CBCAFBF2}"/>
            </a:ext>
          </a:extLst>
        </xdr:cNvPr>
        <xdr:cNvCxnSpPr/>
      </xdr:nvCxnSpPr>
      <xdr:spPr>
        <a:xfrm>
          <a:off x="19800084" y="27699127"/>
          <a:ext cx="30752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220923</xdr:colOff>
      <xdr:row>24</xdr:row>
      <xdr:rowOff>109335</xdr:rowOff>
    </xdr:from>
    <xdr:to>
      <xdr:col>14</xdr:col>
      <xdr:colOff>395682</xdr:colOff>
      <xdr:row>24</xdr:row>
      <xdr:rowOff>109335</xdr:rowOff>
    </xdr:to>
    <xdr:cxnSp macro="">
      <xdr:nvCxnSpPr>
        <xdr:cNvPr id="91" name="Прямая соединительная линия 90">
          <a:extLst>
            <a:ext uri="{FF2B5EF4-FFF2-40B4-BE49-F238E27FC236}">
              <a16:creationId xmlns:a16="http://schemas.microsoft.com/office/drawing/2014/main" id="{F9CB3C02-4E75-4FC1-B59E-F1A1D4CB28B5}"/>
            </a:ext>
          </a:extLst>
        </xdr:cNvPr>
        <xdr:cNvCxnSpPr/>
      </xdr:nvCxnSpPr>
      <xdr:spPr>
        <a:xfrm>
          <a:off x="15298998" y="7234035"/>
          <a:ext cx="1747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290908</xdr:colOff>
      <xdr:row>25</xdr:row>
      <xdr:rowOff>121517</xdr:rowOff>
    </xdr:from>
    <xdr:to>
      <xdr:col>14</xdr:col>
      <xdr:colOff>502367</xdr:colOff>
      <xdr:row>25</xdr:row>
      <xdr:rowOff>121517</xdr:rowOff>
    </xdr:to>
    <xdr:cxnSp macro="">
      <xdr:nvCxnSpPr>
        <xdr:cNvPr id="92" name="Прямая соединительная линия 91">
          <a:extLst>
            <a:ext uri="{FF2B5EF4-FFF2-40B4-BE49-F238E27FC236}">
              <a16:creationId xmlns:a16="http://schemas.microsoft.com/office/drawing/2014/main" id="{F86563D8-1287-413A-AEEB-AD431EA9CA43}"/>
            </a:ext>
          </a:extLst>
        </xdr:cNvPr>
        <xdr:cNvCxnSpPr/>
      </xdr:nvCxnSpPr>
      <xdr:spPr>
        <a:xfrm>
          <a:off x="15368983" y="7493867"/>
          <a:ext cx="21145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287996</xdr:colOff>
      <xdr:row>26</xdr:row>
      <xdr:rowOff>116551</xdr:rowOff>
    </xdr:from>
    <xdr:to>
      <xdr:col>15</xdr:col>
      <xdr:colOff>3682</xdr:colOff>
      <xdr:row>26</xdr:row>
      <xdr:rowOff>116551</xdr:rowOff>
    </xdr:to>
    <xdr:cxnSp macro="">
      <xdr:nvCxnSpPr>
        <xdr:cNvPr id="93" name="Прямая соединительная линия 92">
          <a:extLst>
            <a:ext uri="{FF2B5EF4-FFF2-40B4-BE49-F238E27FC236}">
              <a16:creationId xmlns:a16="http://schemas.microsoft.com/office/drawing/2014/main" id="{10AAFB46-236B-41C7-8391-7E6BF9C5EFFC}"/>
            </a:ext>
          </a:extLst>
        </xdr:cNvPr>
        <xdr:cNvCxnSpPr/>
      </xdr:nvCxnSpPr>
      <xdr:spPr>
        <a:xfrm>
          <a:off x="15366071" y="7736551"/>
          <a:ext cx="30623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202779</xdr:colOff>
      <xdr:row>37</xdr:row>
      <xdr:rowOff>159121</xdr:rowOff>
    </xdr:from>
    <xdr:to>
      <xdr:col>11</xdr:col>
      <xdr:colOff>339886</xdr:colOff>
      <xdr:row>37</xdr:row>
      <xdr:rowOff>159121</xdr:rowOff>
    </xdr:to>
    <xdr:cxnSp macro="">
      <xdr:nvCxnSpPr>
        <xdr:cNvPr id="94" name="Прямая соединительная линия 93">
          <a:extLst>
            <a:ext uri="{FF2B5EF4-FFF2-40B4-BE49-F238E27FC236}">
              <a16:creationId xmlns:a16="http://schemas.microsoft.com/office/drawing/2014/main" id="{CA2254F2-E34A-4A13-9661-E0D990D2D2BA}"/>
            </a:ext>
          </a:extLst>
        </xdr:cNvPr>
        <xdr:cNvCxnSpPr/>
      </xdr:nvCxnSpPr>
      <xdr:spPr>
        <a:xfrm flipV="1">
          <a:off x="12918654" y="10627096"/>
          <a:ext cx="727657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468233</xdr:colOff>
      <xdr:row>39</xdr:row>
      <xdr:rowOff>212914</xdr:rowOff>
    </xdr:from>
    <xdr:to>
      <xdr:col>12</xdr:col>
      <xdr:colOff>474662</xdr:colOff>
      <xdr:row>39</xdr:row>
      <xdr:rowOff>212914</xdr:rowOff>
    </xdr:to>
    <xdr:cxnSp macro="">
      <xdr:nvCxnSpPr>
        <xdr:cNvPr id="95" name="Прямая соединительная линия 94">
          <a:extLst>
            <a:ext uri="{FF2B5EF4-FFF2-40B4-BE49-F238E27FC236}">
              <a16:creationId xmlns:a16="http://schemas.microsoft.com/office/drawing/2014/main" id="{7A3955C9-E585-4700-9217-02A306D076CC}"/>
            </a:ext>
          </a:extLst>
        </xdr:cNvPr>
        <xdr:cNvCxnSpPr/>
      </xdr:nvCxnSpPr>
      <xdr:spPr>
        <a:xfrm flipV="1">
          <a:off x="13184108" y="11376214"/>
          <a:ext cx="118752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2183</xdr:colOff>
      <xdr:row>40</xdr:row>
      <xdr:rowOff>145678</xdr:rowOff>
    </xdr:from>
    <xdr:to>
      <xdr:col>13</xdr:col>
      <xdr:colOff>467829</xdr:colOff>
      <xdr:row>40</xdr:row>
      <xdr:rowOff>145678</xdr:rowOff>
    </xdr:to>
    <xdr:cxnSp macro="">
      <xdr:nvCxnSpPr>
        <xdr:cNvPr id="96" name="Прямая соединительная линия 95">
          <a:extLst>
            <a:ext uri="{FF2B5EF4-FFF2-40B4-BE49-F238E27FC236}">
              <a16:creationId xmlns:a16="http://schemas.microsoft.com/office/drawing/2014/main" id="{037F873C-E033-44D2-9F6E-C0AB5E3DF665}"/>
            </a:ext>
          </a:extLst>
        </xdr:cNvPr>
        <xdr:cNvCxnSpPr/>
      </xdr:nvCxnSpPr>
      <xdr:spPr>
        <a:xfrm flipV="1">
          <a:off x="13899158" y="11794753"/>
          <a:ext cx="105619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353761</xdr:colOff>
      <xdr:row>41</xdr:row>
      <xdr:rowOff>129993</xdr:rowOff>
    </xdr:from>
    <xdr:to>
      <xdr:col>14</xdr:col>
      <xdr:colOff>156600</xdr:colOff>
      <xdr:row>41</xdr:row>
      <xdr:rowOff>129993</xdr:rowOff>
    </xdr:to>
    <xdr:cxnSp macro="">
      <xdr:nvCxnSpPr>
        <xdr:cNvPr id="97" name="Прямая соединительная линия 96">
          <a:extLst>
            <a:ext uri="{FF2B5EF4-FFF2-40B4-BE49-F238E27FC236}">
              <a16:creationId xmlns:a16="http://schemas.microsoft.com/office/drawing/2014/main" id="{CAB77824-A743-4D43-A66F-2BEF19A42F6A}"/>
            </a:ext>
          </a:extLst>
        </xdr:cNvPr>
        <xdr:cNvCxnSpPr/>
      </xdr:nvCxnSpPr>
      <xdr:spPr>
        <a:xfrm flipV="1">
          <a:off x="14250736" y="12102918"/>
          <a:ext cx="98393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134068</xdr:colOff>
      <xdr:row>42</xdr:row>
      <xdr:rowOff>129991</xdr:rowOff>
    </xdr:from>
    <xdr:to>
      <xdr:col>13</xdr:col>
      <xdr:colOff>368446</xdr:colOff>
      <xdr:row>42</xdr:row>
      <xdr:rowOff>129991</xdr:rowOff>
    </xdr:to>
    <xdr:cxnSp macro="">
      <xdr:nvCxnSpPr>
        <xdr:cNvPr id="98" name="Прямая соединительная линия 97">
          <a:extLst>
            <a:ext uri="{FF2B5EF4-FFF2-40B4-BE49-F238E27FC236}">
              <a16:creationId xmlns:a16="http://schemas.microsoft.com/office/drawing/2014/main" id="{ACA5D0B3-7380-4BD0-9E7C-BF4AFD24F104}"/>
            </a:ext>
          </a:extLst>
        </xdr:cNvPr>
        <xdr:cNvCxnSpPr/>
      </xdr:nvCxnSpPr>
      <xdr:spPr>
        <a:xfrm flipV="1">
          <a:off x="14621593" y="12360091"/>
          <a:ext cx="23437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268689</xdr:colOff>
      <xdr:row>43</xdr:row>
      <xdr:rowOff>122150</xdr:rowOff>
    </xdr:from>
    <xdr:to>
      <xdr:col>14</xdr:col>
      <xdr:colOff>352879</xdr:colOff>
      <xdr:row>43</xdr:row>
      <xdr:rowOff>131675</xdr:rowOff>
    </xdr:to>
    <xdr:cxnSp macro="">
      <xdr:nvCxnSpPr>
        <xdr:cNvPr id="99" name="Прямая соединительная линия 98">
          <a:extLst>
            <a:ext uri="{FF2B5EF4-FFF2-40B4-BE49-F238E27FC236}">
              <a16:creationId xmlns:a16="http://schemas.microsoft.com/office/drawing/2014/main" id="{879B01FD-1978-4061-B624-81FCFD809E59}"/>
            </a:ext>
          </a:extLst>
        </xdr:cNvPr>
        <xdr:cNvCxnSpPr/>
      </xdr:nvCxnSpPr>
      <xdr:spPr>
        <a:xfrm flipV="1">
          <a:off x="14165664" y="12609425"/>
          <a:ext cx="1265290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297595</xdr:colOff>
      <xdr:row>30</xdr:row>
      <xdr:rowOff>118632</xdr:rowOff>
    </xdr:from>
    <xdr:to>
      <xdr:col>21</xdr:col>
      <xdr:colOff>435675</xdr:colOff>
      <xdr:row>30</xdr:row>
      <xdr:rowOff>119143</xdr:rowOff>
    </xdr:to>
    <xdr:cxnSp macro="">
      <xdr:nvCxnSpPr>
        <xdr:cNvPr id="100" name="Прямая соединительная линия 99">
          <a:extLst>
            <a:ext uri="{FF2B5EF4-FFF2-40B4-BE49-F238E27FC236}">
              <a16:creationId xmlns:a16="http://schemas.microsoft.com/office/drawing/2014/main" id="{A42F0A0C-6DCC-49E7-A2FC-E0505C9FA060}"/>
            </a:ext>
          </a:extLst>
        </xdr:cNvPr>
        <xdr:cNvCxnSpPr/>
      </xdr:nvCxnSpPr>
      <xdr:spPr>
        <a:xfrm flipV="1">
          <a:off x="19509520" y="8729232"/>
          <a:ext cx="138080" cy="51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427921</xdr:colOff>
      <xdr:row>31</xdr:row>
      <xdr:rowOff>124459</xdr:rowOff>
    </xdr:from>
    <xdr:to>
      <xdr:col>21</xdr:col>
      <xdr:colOff>552479</xdr:colOff>
      <xdr:row>31</xdr:row>
      <xdr:rowOff>124459</xdr:rowOff>
    </xdr:to>
    <xdr:cxnSp macro="">
      <xdr:nvCxnSpPr>
        <xdr:cNvPr id="101" name="Прямая соединительная линия 100">
          <a:extLst>
            <a:ext uri="{FF2B5EF4-FFF2-40B4-BE49-F238E27FC236}">
              <a16:creationId xmlns:a16="http://schemas.microsoft.com/office/drawing/2014/main" id="{ADBC529F-0276-4E9E-AD6E-449A7EAE9C88}"/>
            </a:ext>
          </a:extLst>
        </xdr:cNvPr>
        <xdr:cNvCxnSpPr/>
      </xdr:nvCxnSpPr>
      <xdr:spPr>
        <a:xfrm>
          <a:off x="19639846" y="8982709"/>
          <a:ext cx="12455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505481</xdr:colOff>
      <xdr:row>32</xdr:row>
      <xdr:rowOff>129856</xdr:rowOff>
    </xdr:from>
    <xdr:to>
      <xdr:col>22</xdr:col>
      <xdr:colOff>42179</xdr:colOff>
      <xdr:row>32</xdr:row>
      <xdr:rowOff>131322</xdr:rowOff>
    </xdr:to>
    <xdr:cxnSp macro="">
      <xdr:nvCxnSpPr>
        <xdr:cNvPr id="102" name="Прямая соединительная линия 101">
          <a:extLst>
            <a:ext uri="{FF2B5EF4-FFF2-40B4-BE49-F238E27FC236}">
              <a16:creationId xmlns:a16="http://schemas.microsoft.com/office/drawing/2014/main" id="{B517FE17-830C-454A-831A-7E50E405A3D0}"/>
            </a:ext>
          </a:extLst>
        </xdr:cNvPr>
        <xdr:cNvCxnSpPr/>
      </xdr:nvCxnSpPr>
      <xdr:spPr>
        <a:xfrm flipV="1">
          <a:off x="19717406" y="9235756"/>
          <a:ext cx="127248" cy="146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46111</xdr:colOff>
      <xdr:row>33</xdr:row>
      <xdr:rowOff>113274</xdr:rowOff>
    </xdr:from>
    <xdr:to>
      <xdr:col>22</xdr:col>
      <xdr:colOff>159837</xdr:colOff>
      <xdr:row>33</xdr:row>
      <xdr:rowOff>113785</xdr:rowOff>
    </xdr:to>
    <xdr:cxnSp macro="">
      <xdr:nvCxnSpPr>
        <xdr:cNvPr id="103" name="Прямая соединительная линия 102">
          <a:extLst>
            <a:ext uri="{FF2B5EF4-FFF2-40B4-BE49-F238E27FC236}">
              <a16:creationId xmlns:a16="http://schemas.microsoft.com/office/drawing/2014/main" id="{9DD93D82-BF99-4F84-8FA5-FFEC006F54C5}"/>
            </a:ext>
          </a:extLst>
        </xdr:cNvPr>
        <xdr:cNvCxnSpPr/>
      </xdr:nvCxnSpPr>
      <xdr:spPr>
        <a:xfrm flipV="1">
          <a:off x="19848586" y="9466824"/>
          <a:ext cx="113726" cy="51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149066</xdr:colOff>
      <xdr:row>34</xdr:row>
      <xdr:rowOff>137634</xdr:rowOff>
    </xdr:from>
    <xdr:to>
      <xdr:col>22</xdr:col>
      <xdr:colOff>275535</xdr:colOff>
      <xdr:row>34</xdr:row>
      <xdr:rowOff>138464</xdr:rowOff>
    </xdr:to>
    <xdr:cxnSp macro="">
      <xdr:nvCxnSpPr>
        <xdr:cNvPr id="104" name="Прямая соединительная линия 103">
          <a:extLst>
            <a:ext uri="{FF2B5EF4-FFF2-40B4-BE49-F238E27FC236}">
              <a16:creationId xmlns:a16="http://schemas.microsoft.com/office/drawing/2014/main" id="{F1D45423-8612-43AD-A79A-123C1FF43781}"/>
            </a:ext>
          </a:extLst>
        </xdr:cNvPr>
        <xdr:cNvCxnSpPr/>
      </xdr:nvCxnSpPr>
      <xdr:spPr>
        <a:xfrm flipV="1">
          <a:off x="19951541" y="9738834"/>
          <a:ext cx="126469" cy="83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435953</xdr:colOff>
      <xdr:row>13</xdr:row>
      <xdr:rowOff>114300</xdr:rowOff>
    </xdr:from>
    <xdr:to>
      <xdr:col>12</xdr:col>
      <xdr:colOff>552450</xdr:colOff>
      <xdr:row>13</xdr:row>
      <xdr:rowOff>115421</xdr:rowOff>
    </xdr:to>
    <xdr:cxnSp macro="">
      <xdr:nvCxnSpPr>
        <xdr:cNvPr id="105" name="Прямая соединительная линия 104">
          <a:extLst>
            <a:ext uri="{FF2B5EF4-FFF2-40B4-BE49-F238E27FC236}">
              <a16:creationId xmlns:a16="http://schemas.microsoft.com/office/drawing/2014/main" id="{800AAEFE-05D0-44D6-A078-36D23458C848}"/>
            </a:ext>
          </a:extLst>
        </xdr:cNvPr>
        <xdr:cNvCxnSpPr/>
      </xdr:nvCxnSpPr>
      <xdr:spPr>
        <a:xfrm flipV="1">
          <a:off x="13742378" y="4343400"/>
          <a:ext cx="707047" cy="11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26722</xdr:colOff>
      <xdr:row>38</xdr:row>
      <xdr:rowOff>163602</xdr:rowOff>
    </xdr:from>
    <xdr:to>
      <xdr:col>13</xdr:col>
      <xdr:colOff>33150</xdr:colOff>
      <xdr:row>38</xdr:row>
      <xdr:rowOff>163602</xdr:rowOff>
    </xdr:to>
    <xdr:cxnSp macro="">
      <xdr:nvCxnSpPr>
        <xdr:cNvPr id="106" name="Прямая соединительная линия 105">
          <a:extLst>
            <a:ext uri="{FF2B5EF4-FFF2-40B4-BE49-F238E27FC236}">
              <a16:creationId xmlns:a16="http://schemas.microsoft.com/office/drawing/2014/main" id="{C08EC8CA-B669-495B-86EC-DA54F7702291}"/>
            </a:ext>
          </a:extLst>
        </xdr:cNvPr>
        <xdr:cNvCxnSpPr/>
      </xdr:nvCxnSpPr>
      <xdr:spPr>
        <a:xfrm flipV="1">
          <a:off x="13333147" y="11003052"/>
          <a:ext cx="118752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320494</xdr:colOff>
      <xdr:row>78</xdr:row>
      <xdr:rowOff>135154</xdr:rowOff>
    </xdr:from>
    <xdr:to>
      <xdr:col>21</xdr:col>
      <xdr:colOff>339028</xdr:colOff>
      <xdr:row>78</xdr:row>
      <xdr:rowOff>141188</xdr:rowOff>
    </xdr:to>
    <xdr:cxnSp macro="">
      <xdr:nvCxnSpPr>
        <xdr:cNvPr id="107" name="Прямая соединительная линия 106">
          <a:extLst>
            <a:ext uri="{FF2B5EF4-FFF2-40B4-BE49-F238E27FC236}">
              <a16:creationId xmlns:a16="http://schemas.microsoft.com/office/drawing/2014/main" id="{7C4F7932-6DA4-4006-8928-D5AEFB91F8E8}"/>
            </a:ext>
          </a:extLst>
        </xdr:cNvPr>
        <xdr:cNvCxnSpPr/>
      </xdr:nvCxnSpPr>
      <xdr:spPr>
        <a:xfrm flipV="1">
          <a:off x="18941869" y="21518779"/>
          <a:ext cx="609084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77851</xdr:colOff>
      <xdr:row>75</xdr:row>
      <xdr:rowOff>129550</xdr:rowOff>
    </xdr:from>
    <xdr:to>
      <xdr:col>21</xdr:col>
      <xdr:colOff>411510</xdr:colOff>
      <xdr:row>75</xdr:row>
      <xdr:rowOff>130037</xdr:rowOff>
    </xdr:to>
    <xdr:cxnSp macro="">
      <xdr:nvCxnSpPr>
        <xdr:cNvPr id="108" name="Прямая соединительная линия 107">
          <a:extLst>
            <a:ext uri="{FF2B5EF4-FFF2-40B4-BE49-F238E27FC236}">
              <a16:creationId xmlns:a16="http://schemas.microsoft.com/office/drawing/2014/main" id="{BC1AA531-6D85-411D-A782-56849BAEBC94}"/>
            </a:ext>
          </a:extLst>
        </xdr:cNvPr>
        <xdr:cNvCxnSpPr/>
      </xdr:nvCxnSpPr>
      <xdr:spPr>
        <a:xfrm>
          <a:off x="19289776" y="20627350"/>
          <a:ext cx="333659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320983</xdr:colOff>
      <xdr:row>101</xdr:row>
      <xdr:rowOff>125594</xdr:rowOff>
    </xdr:from>
    <xdr:to>
      <xdr:col>14</xdr:col>
      <xdr:colOff>579547</xdr:colOff>
      <xdr:row>101</xdr:row>
      <xdr:rowOff>125594</xdr:rowOff>
    </xdr:to>
    <xdr:cxnSp macro="">
      <xdr:nvCxnSpPr>
        <xdr:cNvPr id="109" name="Прямая соединительная линия 108">
          <a:extLst>
            <a:ext uri="{FF2B5EF4-FFF2-40B4-BE49-F238E27FC236}">
              <a16:creationId xmlns:a16="http://schemas.microsoft.com/office/drawing/2014/main" id="{390B3E78-EAAB-44B8-A0EA-3B914A476242}"/>
            </a:ext>
          </a:extLst>
        </xdr:cNvPr>
        <xdr:cNvCxnSpPr/>
      </xdr:nvCxnSpPr>
      <xdr:spPr>
        <a:xfrm>
          <a:off x="15399058" y="27224219"/>
          <a:ext cx="25856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483155</xdr:colOff>
      <xdr:row>5</xdr:row>
      <xdr:rowOff>118138</xdr:rowOff>
    </xdr:from>
    <xdr:to>
      <xdr:col>9</xdr:col>
      <xdr:colOff>113867</xdr:colOff>
      <xdr:row>5</xdr:row>
      <xdr:rowOff>118359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CxnSpPr/>
      </xdr:nvCxnSpPr>
      <xdr:spPr>
        <a:xfrm>
          <a:off x="11084480" y="2023138"/>
          <a:ext cx="316512" cy="2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336431</xdr:colOff>
      <xdr:row>7</xdr:row>
      <xdr:rowOff>121584</xdr:rowOff>
    </xdr:from>
    <xdr:to>
      <xdr:col>12</xdr:col>
      <xdr:colOff>257175</xdr:colOff>
      <xdr:row>7</xdr:row>
      <xdr:rowOff>123825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CxnSpPr/>
      </xdr:nvCxnSpPr>
      <xdr:spPr>
        <a:xfrm>
          <a:off x="12576056" y="2521884"/>
          <a:ext cx="1882894" cy="224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584157</xdr:colOff>
      <xdr:row>14</xdr:row>
      <xdr:rowOff>123825</xdr:rowOff>
    </xdr:from>
    <xdr:to>
      <xdr:col>13</xdr:col>
      <xdr:colOff>494390</xdr:colOff>
      <xdr:row>14</xdr:row>
      <xdr:rowOff>123825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>
          <a:off x="13509582" y="4333875"/>
          <a:ext cx="177713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577116</xdr:colOff>
      <xdr:row>21</xdr:row>
      <xdr:rowOff>123825</xdr:rowOff>
    </xdr:from>
    <xdr:to>
      <xdr:col>15</xdr:col>
      <xdr:colOff>14678</xdr:colOff>
      <xdr:row>21</xdr:row>
      <xdr:rowOff>124239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CxnSpPr/>
      </xdr:nvCxnSpPr>
      <xdr:spPr>
        <a:xfrm>
          <a:off x="13826391" y="5819775"/>
          <a:ext cx="1209212" cy="4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25</xdr:row>
      <xdr:rowOff>123825</xdr:rowOff>
    </xdr:from>
    <xdr:to>
      <xdr:col>14</xdr:col>
      <xdr:colOff>586740</xdr:colOff>
      <xdr:row>25</xdr:row>
      <xdr:rowOff>133350</xdr:rowOff>
    </xdr:to>
    <xdr:cxnSp macro="">
      <xdr:nvCxnSpPr>
        <xdr:cNvPr id="6" name="Прямая соединительная линия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CxnSpPr/>
      </xdr:nvCxnSpPr>
      <xdr:spPr>
        <a:xfrm>
          <a:off x="13620750" y="6810375"/>
          <a:ext cx="2348865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334584</xdr:colOff>
      <xdr:row>29</xdr:row>
      <xdr:rowOff>123825</xdr:rowOff>
    </xdr:from>
    <xdr:to>
      <xdr:col>19</xdr:col>
      <xdr:colOff>359019</xdr:colOff>
      <xdr:row>29</xdr:row>
      <xdr:rowOff>124558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CxnSpPr/>
      </xdr:nvCxnSpPr>
      <xdr:spPr>
        <a:xfrm>
          <a:off x="13962661" y="7831748"/>
          <a:ext cx="4772281" cy="73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588588</xdr:colOff>
      <xdr:row>33</xdr:row>
      <xdr:rowOff>123264</xdr:rowOff>
    </xdr:from>
    <xdr:to>
      <xdr:col>13</xdr:col>
      <xdr:colOff>450649</xdr:colOff>
      <xdr:row>33</xdr:row>
      <xdr:rowOff>123264</xdr:rowOff>
    </xdr:to>
    <xdr:cxnSp macro="">
      <xdr:nvCxnSpPr>
        <xdr:cNvPr id="8" name="Прямая соединительная линия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CxnSpPr/>
      </xdr:nvCxnSpPr>
      <xdr:spPr>
        <a:xfrm flipV="1">
          <a:off x="14790363" y="8791014"/>
          <a:ext cx="45261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456151</xdr:colOff>
      <xdr:row>74</xdr:row>
      <xdr:rowOff>119148</xdr:rowOff>
    </xdr:from>
    <xdr:to>
      <xdr:col>14</xdr:col>
      <xdr:colOff>431424</xdr:colOff>
      <xdr:row>74</xdr:row>
      <xdr:rowOff>119148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CxnSpPr/>
      </xdr:nvCxnSpPr>
      <xdr:spPr>
        <a:xfrm>
          <a:off x="15248476" y="19102473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7538</xdr:colOff>
      <xdr:row>76</xdr:row>
      <xdr:rowOff>134033</xdr:rowOff>
    </xdr:from>
    <xdr:to>
      <xdr:col>21</xdr:col>
      <xdr:colOff>308840</xdr:colOff>
      <xdr:row>76</xdr:row>
      <xdr:rowOff>134033</xdr:rowOff>
    </xdr:to>
    <xdr:cxnSp macro="">
      <xdr:nvCxnSpPr>
        <xdr:cNvPr id="10" name="Прямая соединительная линия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CxnSpPr/>
      </xdr:nvCxnSpPr>
      <xdr:spPr>
        <a:xfrm>
          <a:off x="18933713" y="19612658"/>
          <a:ext cx="8918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279244</xdr:colOff>
      <xdr:row>85</xdr:row>
      <xdr:rowOff>130166</xdr:rowOff>
    </xdr:from>
    <xdr:to>
      <xdr:col>23</xdr:col>
      <xdr:colOff>382339</xdr:colOff>
      <xdr:row>85</xdr:row>
      <xdr:rowOff>131082</xdr:rowOff>
    </xdr:to>
    <xdr:cxnSp macro="">
      <xdr:nvCxnSpPr>
        <xdr:cNvPr id="11" name="Прямая соединительная линия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CxnSpPr/>
      </xdr:nvCxnSpPr>
      <xdr:spPr>
        <a:xfrm>
          <a:off x="20977069" y="22066241"/>
          <a:ext cx="103095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10592</xdr:colOff>
      <xdr:row>84</xdr:row>
      <xdr:rowOff>123265</xdr:rowOff>
    </xdr:from>
    <xdr:to>
      <xdr:col>23</xdr:col>
      <xdr:colOff>304381</xdr:colOff>
      <xdr:row>84</xdr:row>
      <xdr:rowOff>124239</xdr:rowOff>
    </xdr:to>
    <xdr:cxnSp macro="">
      <xdr:nvCxnSpPr>
        <xdr:cNvPr id="12" name="Прямая соединительная линия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CxnSpPr/>
      </xdr:nvCxnSpPr>
      <xdr:spPr>
        <a:xfrm>
          <a:off x="20708417" y="21811690"/>
          <a:ext cx="293789" cy="9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285749</xdr:colOff>
      <xdr:row>12</xdr:row>
      <xdr:rowOff>142875</xdr:rowOff>
    </xdr:from>
    <xdr:to>
      <xdr:col>12</xdr:col>
      <xdr:colOff>66675</xdr:colOff>
      <xdr:row>12</xdr:row>
      <xdr:rowOff>142875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CxnSpPr/>
      </xdr:nvCxnSpPr>
      <xdr:spPr>
        <a:xfrm>
          <a:off x="13896974" y="3857625"/>
          <a:ext cx="3714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584569</xdr:colOff>
      <xdr:row>16</xdr:row>
      <xdr:rowOff>123825</xdr:rowOff>
    </xdr:from>
    <xdr:to>
      <xdr:col>11</xdr:col>
      <xdr:colOff>463969</xdr:colOff>
      <xdr:row>16</xdr:row>
      <xdr:rowOff>124788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CxnSpPr/>
      </xdr:nvCxnSpPr>
      <xdr:spPr>
        <a:xfrm flipV="1">
          <a:off x="13509994" y="4581525"/>
          <a:ext cx="565200" cy="96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341825</xdr:colOff>
      <xdr:row>17</xdr:row>
      <xdr:rowOff>114300</xdr:rowOff>
    </xdr:from>
    <xdr:to>
      <xdr:col>13</xdr:col>
      <xdr:colOff>173564</xdr:colOff>
      <xdr:row>17</xdr:row>
      <xdr:rowOff>124946</xdr:rowOff>
    </xdr:to>
    <xdr:cxnSp macro="">
      <xdr:nvCxnSpPr>
        <xdr:cNvPr id="15" name="Прямая соединительная линия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CxnSpPr/>
      </xdr:nvCxnSpPr>
      <xdr:spPr>
        <a:xfrm flipV="1">
          <a:off x="13953050" y="4819650"/>
          <a:ext cx="1012839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231309</xdr:colOff>
      <xdr:row>18</xdr:row>
      <xdr:rowOff>123825</xdr:rowOff>
    </xdr:from>
    <xdr:to>
      <xdr:col>13</xdr:col>
      <xdr:colOff>330665</xdr:colOff>
      <xdr:row>18</xdr:row>
      <xdr:rowOff>123825</xdr:rowOff>
    </xdr:to>
    <xdr:cxnSp macro="">
      <xdr:nvCxnSpPr>
        <xdr:cNvPr id="16" name="Прямая соединительная линия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CxnSpPr/>
      </xdr:nvCxnSpPr>
      <xdr:spPr>
        <a:xfrm>
          <a:off x="13842534" y="5076825"/>
          <a:ext cx="12804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337550</xdr:colOff>
      <xdr:row>30</xdr:row>
      <xdr:rowOff>123264</xdr:rowOff>
    </xdr:from>
    <xdr:to>
      <xdr:col>13</xdr:col>
      <xdr:colOff>451651</xdr:colOff>
      <xdr:row>30</xdr:row>
      <xdr:rowOff>123264</xdr:rowOff>
    </xdr:to>
    <xdr:cxnSp macro="">
      <xdr:nvCxnSpPr>
        <xdr:cNvPr id="17" name="Прямая соединительная линия 16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CxnSpPr/>
      </xdr:nvCxnSpPr>
      <xdr:spPr>
        <a:xfrm flipV="1">
          <a:off x="13948775" y="8048064"/>
          <a:ext cx="12952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327957</xdr:colOff>
      <xdr:row>31</xdr:row>
      <xdr:rowOff>131546</xdr:rowOff>
    </xdr:from>
    <xdr:to>
      <xdr:col>18</xdr:col>
      <xdr:colOff>348170</xdr:colOff>
      <xdr:row>31</xdr:row>
      <xdr:rowOff>132522</xdr:rowOff>
    </xdr:to>
    <xdr:cxnSp macro="">
      <xdr:nvCxnSpPr>
        <xdr:cNvPr id="18" name="Прямая соединительная линия 17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CxnSpPr/>
      </xdr:nvCxnSpPr>
      <xdr:spPr>
        <a:xfrm>
          <a:off x="17482482" y="8303996"/>
          <a:ext cx="610763" cy="97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261628</xdr:colOff>
      <xdr:row>36</xdr:row>
      <xdr:rowOff>120105</xdr:rowOff>
    </xdr:from>
    <xdr:to>
      <xdr:col>13</xdr:col>
      <xdr:colOff>521249</xdr:colOff>
      <xdr:row>36</xdr:row>
      <xdr:rowOff>124239</xdr:rowOff>
    </xdr:to>
    <xdr:cxnSp macro="">
      <xdr:nvCxnSpPr>
        <xdr:cNvPr id="19" name="Прямая соединительная линия 18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CxnSpPr/>
      </xdr:nvCxnSpPr>
      <xdr:spPr>
        <a:xfrm flipV="1">
          <a:off x="15053953" y="9530805"/>
          <a:ext cx="259621" cy="41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13420</xdr:colOff>
      <xdr:row>78</xdr:row>
      <xdr:rowOff>129020</xdr:rowOff>
    </xdr:from>
    <xdr:to>
      <xdr:col>21</xdr:col>
      <xdr:colOff>323085</xdr:colOff>
      <xdr:row>78</xdr:row>
      <xdr:rowOff>129020</xdr:rowOff>
    </xdr:to>
    <xdr:cxnSp macro="">
      <xdr:nvCxnSpPr>
        <xdr:cNvPr id="20" name="Прямая соединительная линия 19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CxnSpPr/>
      </xdr:nvCxnSpPr>
      <xdr:spPr>
        <a:xfrm>
          <a:off x="19530145" y="20102945"/>
          <a:ext cx="30966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589163</xdr:colOff>
      <xdr:row>11</xdr:row>
      <xdr:rowOff>123825</xdr:rowOff>
    </xdr:from>
    <xdr:to>
      <xdr:col>11</xdr:col>
      <xdr:colOff>445687</xdr:colOff>
      <xdr:row>11</xdr:row>
      <xdr:rowOff>123825</xdr:rowOff>
    </xdr:to>
    <xdr:cxnSp macro="">
      <xdr:nvCxnSpPr>
        <xdr:cNvPr id="21" name="Прямая соединительная линия 20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CxnSpPr/>
      </xdr:nvCxnSpPr>
      <xdr:spPr>
        <a:xfrm>
          <a:off x="13514588" y="3590925"/>
          <a:ext cx="54232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588437</xdr:colOff>
      <xdr:row>77</xdr:row>
      <xdr:rowOff>123262</xdr:rowOff>
    </xdr:from>
    <xdr:to>
      <xdr:col>20</xdr:col>
      <xdr:colOff>582339</xdr:colOff>
      <xdr:row>77</xdr:row>
      <xdr:rowOff>123262</xdr:rowOff>
    </xdr:to>
    <xdr:cxnSp macro="">
      <xdr:nvCxnSpPr>
        <xdr:cNvPr id="22" name="Прямая соединительная линия 21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CxnSpPr/>
      </xdr:nvCxnSpPr>
      <xdr:spPr>
        <a:xfrm flipV="1">
          <a:off x="18924062" y="19849537"/>
          <a:ext cx="5844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303747</xdr:colOff>
      <xdr:row>80</xdr:row>
      <xdr:rowOff>121639</xdr:rowOff>
    </xdr:from>
    <xdr:to>
      <xdr:col>21</xdr:col>
      <xdr:colOff>399955</xdr:colOff>
      <xdr:row>80</xdr:row>
      <xdr:rowOff>122555</xdr:rowOff>
    </xdr:to>
    <xdr:cxnSp macro="">
      <xdr:nvCxnSpPr>
        <xdr:cNvPr id="23" name="Прямая соединительная линия 22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CxnSpPr/>
      </xdr:nvCxnSpPr>
      <xdr:spPr>
        <a:xfrm>
          <a:off x="19820472" y="20590864"/>
          <a:ext cx="96208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319928</xdr:colOff>
      <xdr:row>9</xdr:row>
      <xdr:rowOff>114300</xdr:rowOff>
    </xdr:from>
    <xdr:to>
      <xdr:col>12</xdr:col>
      <xdr:colOff>276225</xdr:colOff>
      <xdr:row>9</xdr:row>
      <xdr:rowOff>124946</xdr:rowOff>
    </xdr:to>
    <xdr:cxnSp macro="">
      <xdr:nvCxnSpPr>
        <xdr:cNvPr id="24" name="Прямая соединительная линия 23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CxnSpPr/>
      </xdr:nvCxnSpPr>
      <xdr:spPr>
        <a:xfrm flipV="1">
          <a:off x="12292853" y="3009900"/>
          <a:ext cx="1232647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3052</xdr:colOff>
      <xdr:row>20</xdr:row>
      <xdr:rowOff>123825</xdr:rowOff>
    </xdr:from>
    <xdr:to>
      <xdr:col>14</xdr:col>
      <xdr:colOff>6473</xdr:colOff>
      <xdr:row>20</xdr:row>
      <xdr:rowOff>123825</xdr:rowOff>
    </xdr:to>
    <xdr:cxnSp macro="">
      <xdr:nvCxnSpPr>
        <xdr:cNvPr id="25" name="Прямая соединительная линия 24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CxnSpPr/>
      </xdr:nvCxnSpPr>
      <xdr:spPr>
        <a:xfrm>
          <a:off x="14795377" y="5572125"/>
          <a:ext cx="59397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680161</xdr:colOff>
      <xdr:row>26</xdr:row>
      <xdr:rowOff>123825</xdr:rowOff>
    </xdr:from>
    <xdr:to>
      <xdr:col>12</xdr:col>
      <xdr:colOff>405689</xdr:colOff>
      <xdr:row>26</xdr:row>
      <xdr:rowOff>123825</xdr:rowOff>
    </xdr:to>
    <xdr:cxnSp macro="">
      <xdr:nvCxnSpPr>
        <xdr:cNvPr id="26" name="Прямая соединительная линия 25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CxnSpPr/>
      </xdr:nvCxnSpPr>
      <xdr:spPr>
        <a:xfrm>
          <a:off x="13605586" y="7058025"/>
          <a:ext cx="100187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2692</xdr:colOff>
      <xdr:row>34</xdr:row>
      <xdr:rowOff>129988</xdr:rowOff>
    </xdr:from>
    <xdr:to>
      <xdr:col>13</xdr:col>
      <xdr:colOff>215348</xdr:colOff>
      <xdr:row>34</xdr:row>
      <xdr:rowOff>132522</xdr:rowOff>
    </xdr:to>
    <xdr:cxnSp macro="">
      <xdr:nvCxnSpPr>
        <xdr:cNvPr id="27" name="Прямая соединительная линия 26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CxnSpPr/>
      </xdr:nvCxnSpPr>
      <xdr:spPr>
        <a:xfrm>
          <a:off x="13842517" y="9045388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128424</xdr:colOff>
      <xdr:row>37</xdr:row>
      <xdr:rowOff>123264</xdr:rowOff>
    </xdr:from>
    <xdr:to>
      <xdr:col>13</xdr:col>
      <xdr:colOff>138519</xdr:colOff>
      <xdr:row>37</xdr:row>
      <xdr:rowOff>124239</xdr:rowOff>
    </xdr:to>
    <xdr:cxnSp macro="">
      <xdr:nvCxnSpPr>
        <xdr:cNvPr id="29" name="Прямая соединительная линия 28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CxnSpPr/>
      </xdr:nvCxnSpPr>
      <xdr:spPr>
        <a:xfrm>
          <a:off x="14330199" y="9781614"/>
          <a:ext cx="600645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245422</xdr:colOff>
      <xdr:row>43</xdr:row>
      <xdr:rowOff>126070</xdr:rowOff>
    </xdr:from>
    <xdr:to>
      <xdr:col>19</xdr:col>
      <xdr:colOff>486560</xdr:colOff>
      <xdr:row>43</xdr:row>
      <xdr:rowOff>131990</xdr:rowOff>
    </xdr:to>
    <xdr:cxnSp macro="">
      <xdr:nvCxnSpPr>
        <xdr:cNvPr id="30" name="Прямая соединительная линия 29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CxnSpPr/>
      </xdr:nvCxnSpPr>
      <xdr:spPr>
        <a:xfrm>
          <a:off x="14043065" y="11175070"/>
          <a:ext cx="3751781" cy="59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329077</xdr:colOff>
      <xdr:row>42</xdr:row>
      <xdr:rowOff>117199</xdr:rowOff>
    </xdr:from>
    <xdr:to>
      <xdr:col>13</xdr:col>
      <xdr:colOff>523885</xdr:colOff>
      <xdr:row>42</xdr:row>
      <xdr:rowOff>122201</xdr:rowOff>
    </xdr:to>
    <xdr:cxnSp macro="">
      <xdr:nvCxnSpPr>
        <xdr:cNvPr id="31" name="Прямая соединительная линия 30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CxnSpPr/>
      </xdr:nvCxnSpPr>
      <xdr:spPr>
        <a:xfrm flipV="1">
          <a:off x="15121402" y="11013799"/>
          <a:ext cx="194808" cy="500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160253</xdr:colOff>
      <xdr:row>38</xdr:row>
      <xdr:rowOff>130066</xdr:rowOff>
    </xdr:from>
    <xdr:to>
      <xdr:col>12</xdr:col>
      <xdr:colOff>458222</xdr:colOff>
      <xdr:row>38</xdr:row>
      <xdr:rowOff>131280</xdr:rowOff>
    </xdr:to>
    <xdr:cxnSp macro="">
      <xdr:nvCxnSpPr>
        <xdr:cNvPr id="32" name="Прямая соединительная линия 31"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CxnSpPr/>
      </xdr:nvCxnSpPr>
      <xdr:spPr>
        <a:xfrm>
          <a:off x="14362028" y="10036066"/>
          <a:ext cx="297969" cy="12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282528</xdr:colOff>
      <xdr:row>47</xdr:row>
      <xdr:rowOff>148600</xdr:rowOff>
    </xdr:from>
    <xdr:to>
      <xdr:col>19</xdr:col>
      <xdr:colOff>556485</xdr:colOff>
      <xdr:row>47</xdr:row>
      <xdr:rowOff>149087</xdr:rowOff>
    </xdr:to>
    <xdr:cxnSp macro="">
      <xdr:nvCxnSpPr>
        <xdr:cNvPr id="33" name="Прямая соединительная линия 32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CxnSpPr/>
      </xdr:nvCxnSpPr>
      <xdr:spPr>
        <a:xfrm>
          <a:off x="18618153" y="12283450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246518</xdr:colOff>
      <xdr:row>46</xdr:row>
      <xdr:rowOff>122023</xdr:rowOff>
    </xdr:from>
    <xdr:to>
      <xdr:col>13</xdr:col>
      <xdr:colOff>557904</xdr:colOff>
      <xdr:row>46</xdr:row>
      <xdr:rowOff>122360</xdr:rowOff>
    </xdr:to>
    <xdr:cxnSp macro="">
      <xdr:nvCxnSpPr>
        <xdr:cNvPr id="34" name="Прямая соединительная линия 33">
          <a:extLst>
            <a:ext uri="{FF2B5EF4-FFF2-40B4-BE49-F238E27FC236}">
              <a16:creationId xmlns:a16="http://schemas.microsoft.com/office/drawing/2014/main" id="{00000000-0008-0000-0800-000022000000}"/>
            </a:ext>
          </a:extLst>
        </xdr:cNvPr>
        <xdr:cNvCxnSpPr/>
      </xdr:nvCxnSpPr>
      <xdr:spPr>
        <a:xfrm>
          <a:off x="15038843" y="12009223"/>
          <a:ext cx="311386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582705</xdr:colOff>
      <xdr:row>54</xdr:row>
      <xdr:rowOff>117231</xdr:rowOff>
    </xdr:from>
    <xdr:to>
      <xdr:col>15</xdr:col>
      <xdr:colOff>7327</xdr:colOff>
      <xdr:row>54</xdr:row>
      <xdr:rowOff>123265</xdr:rowOff>
    </xdr:to>
    <xdr:cxnSp macro="">
      <xdr:nvCxnSpPr>
        <xdr:cNvPr id="35" name="Прямая соединительная линия 34"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CxnSpPr/>
      </xdr:nvCxnSpPr>
      <xdr:spPr>
        <a:xfrm flipV="1">
          <a:off x="14422530" y="14147556"/>
          <a:ext cx="605722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</xdr:colOff>
      <xdr:row>57</xdr:row>
      <xdr:rowOff>122792</xdr:rowOff>
    </xdr:from>
    <xdr:to>
      <xdr:col>13</xdr:col>
      <xdr:colOff>314739</xdr:colOff>
      <xdr:row>57</xdr:row>
      <xdr:rowOff>124240</xdr:rowOff>
    </xdr:to>
    <xdr:cxnSp macro="">
      <xdr:nvCxnSpPr>
        <xdr:cNvPr id="36" name="Прямая соединительная линия 35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CxnSpPr/>
      </xdr:nvCxnSpPr>
      <xdr:spPr>
        <a:xfrm>
          <a:off x="13249288" y="14896067"/>
          <a:ext cx="905276" cy="144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4224</xdr:colOff>
      <xdr:row>50</xdr:row>
      <xdr:rowOff>140804</xdr:rowOff>
    </xdr:from>
    <xdr:to>
      <xdr:col>14</xdr:col>
      <xdr:colOff>579782</xdr:colOff>
      <xdr:row>50</xdr:row>
      <xdr:rowOff>142753</xdr:rowOff>
    </xdr:to>
    <xdr:cxnSp macro="">
      <xdr:nvCxnSpPr>
        <xdr:cNvPr id="37" name="Прямая соединительная линия 36">
          <a:extLst>
            <a:ext uri="{FF2B5EF4-FFF2-40B4-BE49-F238E27FC236}">
              <a16:creationId xmlns:a16="http://schemas.microsoft.com/office/drawing/2014/main" id="{00000000-0008-0000-0800-000025000000}"/>
            </a:ext>
          </a:extLst>
        </xdr:cNvPr>
        <xdr:cNvCxnSpPr/>
      </xdr:nvCxnSpPr>
      <xdr:spPr>
        <a:xfrm flipV="1">
          <a:off x="13253499" y="13161479"/>
          <a:ext cx="1756658" cy="194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589344</xdr:colOff>
      <xdr:row>51</xdr:row>
      <xdr:rowOff>107146</xdr:rowOff>
    </xdr:from>
    <xdr:to>
      <xdr:col>13</xdr:col>
      <xdr:colOff>589520</xdr:colOff>
      <xdr:row>51</xdr:row>
      <xdr:rowOff>107146</xdr:rowOff>
    </xdr:to>
    <xdr:cxnSp macro="">
      <xdr:nvCxnSpPr>
        <xdr:cNvPr id="38" name="Прямая соединительная линия 37">
          <a:extLst>
            <a:ext uri="{FF2B5EF4-FFF2-40B4-BE49-F238E27FC236}">
              <a16:creationId xmlns:a16="http://schemas.microsoft.com/office/drawing/2014/main" id="{00000000-0008-0000-0800-000026000000}"/>
            </a:ext>
          </a:extLst>
        </xdr:cNvPr>
        <xdr:cNvCxnSpPr/>
      </xdr:nvCxnSpPr>
      <xdr:spPr>
        <a:xfrm>
          <a:off x="13248069" y="13394521"/>
          <a:ext cx="11812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14654</xdr:colOff>
      <xdr:row>52</xdr:row>
      <xdr:rowOff>124558</xdr:rowOff>
    </xdr:from>
    <xdr:to>
      <xdr:col>15</xdr:col>
      <xdr:colOff>7327</xdr:colOff>
      <xdr:row>52</xdr:row>
      <xdr:rowOff>131885</xdr:rowOff>
    </xdr:to>
    <xdr:cxnSp macro="">
      <xdr:nvCxnSpPr>
        <xdr:cNvPr id="39" name="Прямая соединительная линия 38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CxnSpPr/>
      </xdr:nvCxnSpPr>
      <xdr:spPr>
        <a:xfrm flipV="1">
          <a:off x="13263929" y="13659583"/>
          <a:ext cx="1764323" cy="732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16810</xdr:colOff>
      <xdr:row>53</xdr:row>
      <xdr:rowOff>124557</xdr:rowOff>
    </xdr:from>
    <xdr:to>
      <xdr:col>14</xdr:col>
      <xdr:colOff>578827</xdr:colOff>
      <xdr:row>53</xdr:row>
      <xdr:rowOff>129990</xdr:rowOff>
    </xdr:to>
    <xdr:cxnSp macro="">
      <xdr:nvCxnSpPr>
        <xdr:cNvPr id="40" name="Прямая соединительная линия 39">
          <a:extLst>
            <a:ext uri="{FF2B5EF4-FFF2-40B4-BE49-F238E27FC236}">
              <a16:creationId xmlns:a16="http://schemas.microsoft.com/office/drawing/2014/main" id="{00000000-0008-0000-0800-000028000000}"/>
            </a:ext>
          </a:extLst>
        </xdr:cNvPr>
        <xdr:cNvCxnSpPr/>
      </xdr:nvCxnSpPr>
      <xdr:spPr>
        <a:xfrm flipV="1">
          <a:off x="13266085" y="13907232"/>
          <a:ext cx="1743117" cy="543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587974</xdr:colOff>
      <xdr:row>58</xdr:row>
      <xdr:rowOff>125398</xdr:rowOff>
    </xdr:from>
    <xdr:to>
      <xdr:col>14</xdr:col>
      <xdr:colOff>15013</xdr:colOff>
      <xdr:row>58</xdr:row>
      <xdr:rowOff>125398</xdr:rowOff>
    </xdr:to>
    <xdr:cxnSp macro="">
      <xdr:nvCxnSpPr>
        <xdr:cNvPr id="41" name="Прямая соединительная линия 40"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CxnSpPr/>
      </xdr:nvCxnSpPr>
      <xdr:spPr>
        <a:xfrm>
          <a:off x="13837249" y="15146323"/>
          <a:ext cx="60813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581941</xdr:colOff>
      <xdr:row>61</xdr:row>
      <xdr:rowOff>115956</xdr:rowOff>
    </xdr:from>
    <xdr:to>
      <xdr:col>13</xdr:col>
      <xdr:colOff>314739</xdr:colOff>
      <xdr:row>61</xdr:row>
      <xdr:rowOff>125074</xdr:rowOff>
    </xdr:to>
    <xdr:cxnSp macro="">
      <xdr:nvCxnSpPr>
        <xdr:cNvPr id="42" name="Прямая соединительная линия 41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CxnSpPr/>
      </xdr:nvCxnSpPr>
      <xdr:spPr>
        <a:xfrm flipV="1">
          <a:off x="13240666" y="15879831"/>
          <a:ext cx="913898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3520</xdr:colOff>
      <xdr:row>62</xdr:row>
      <xdr:rowOff>121078</xdr:rowOff>
    </xdr:from>
    <xdr:to>
      <xdr:col>15</xdr:col>
      <xdr:colOff>3695</xdr:colOff>
      <xdr:row>62</xdr:row>
      <xdr:rowOff>121078</xdr:rowOff>
    </xdr:to>
    <xdr:cxnSp macro="">
      <xdr:nvCxnSpPr>
        <xdr:cNvPr id="43" name="Прямая соединительная линия 42">
          <a:extLst>
            <a:ext uri="{FF2B5EF4-FFF2-40B4-BE49-F238E27FC236}">
              <a16:creationId xmlns:a16="http://schemas.microsoft.com/office/drawing/2014/main" id="{00000000-0008-0000-0800-00002B000000}"/>
            </a:ext>
          </a:extLst>
        </xdr:cNvPr>
        <xdr:cNvCxnSpPr/>
      </xdr:nvCxnSpPr>
      <xdr:spPr>
        <a:xfrm>
          <a:off x="13843345" y="16132603"/>
          <a:ext cx="11812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2241</xdr:colOff>
      <xdr:row>63</xdr:row>
      <xdr:rowOff>123070</xdr:rowOff>
    </xdr:from>
    <xdr:to>
      <xdr:col>15</xdr:col>
      <xdr:colOff>8282</xdr:colOff>
      <xdr:row>63</xdr:row>
      <xdr:rowOff>124238</xdr:rowOff>
    </xdr:to>
    <xdr:cxnSp macro="">
      <xdr:nvCxnSpPr>
        <xdr:cNvPr id="44" name="Прямая соединительная линия 43">
          <a:extLst>
            <a:ext uri="{FF2B5EF4-FFF2-40B4-BE49-F238E27FC236}">
              <a16:creationId xmlns:a16="http://schemas.microsoft.com/office/drawing/2014/main" id="{00000000-0008-0000-0800-00002C000000}"/>
            </a:ext>
          </a:extLst>
        </xdr:cNvPr>
        <xdr:cNvCxnSpPr/>
      </xdr:nvCxnSpPr>
      <xdr:spPr>
        <a:xfrm>
          <a:off x="14432616" y="16382245"/>
          <a:ext cx="596591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584949</xdr:colOff>
      <xdr:row>66</xdr:row>
      <xdr:rowOff>134558</xdr:rowOff>
    </xdr:from>
    <xdr:to>
      <xdr:col>14</xdr:col>
      <xdr:colOff>2242</xdr:colOff>
      <xdr:row>66</xdr:row>
      <xdr:rowOff>134558</xdr:rowOff>
    </xdr:to>
    <xdr:cxnSp macro="">
      <xdr:nvCxnSpPr>
        <xdr:cNvPr id="45" name="Прямая соединительная линия 44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CxnSpPr/>
      </xdr:nvCxnSpPr>
      <xdr:spPr>
        <a:xfrm>
          <a:off x="13834224" y="17136683"/>
          <a:ext cx="59839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517225</xdr:colOff>
      <xdr:row>70</xdr:row>
      <xdr:rowOff>121794</xdr:rowOff>
    </xdr:from>
    <xdr:to>
      <xdr:col>14</xdr:col>
      <xdr:colOff>69331</xdr:colOff>
      <xdr:row>70</xdr:row>
      <xdr:rowOff>121794</xdr:rowOff>
    </xdr:to>
    <xdr:cxnSp macro="">
      <xdr:nvCxnSpPr>
        <xdr:cNvPr id="46" name="Прямая соединительная линия 45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CxnSpPr/>
      </xdr:nvCxnSpPr>
      <xdr:spPr>
        <a:xfrm>
          <a:off x="15309550" y="18114519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3713</xdr:colOff>
      <xdr:row>72</xdr:row>
      <xdr:rowOff>116069</xdr:rowOff>
    </xdr:from>
    <xdr:to>
      <xdr:col>21</xdr:col>
      <xdr:colOff>14919</xdr:colOff>
      <xdr:row>72</xdr:row>
      <xdr:rowOff>116069</xdr:rowOff>
    </xdr:to>
    <xdr:cxnSp macro="">
      <xdr:nvCxnSpPr>
        <xdr:cNvPr id="47" name="Прямая соединительная линия 46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CxnSpPr/>
      </xdr:nvCxnSpPr>
      <xdr:spPr>
        <a:xfrm>
          <a:off x="18929888" y="18604094"/>
          <a:ext cx="6017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360344</xdr:colOff>
      <xdr:row>68</xdr:row>
      <xdr:rowOff>123597</xdr:rowOff>
    </xdr:from>
    <xdr:to>
      <xdr:col>14</xdr:col>
      <xdr:colOff>176808</xdr:colOff>
      <xdr:row>68</xdr:row>
      <xdr:rowOff>123597</xdr:rowOff>
    </xdr:to>
    <xdr:cxnSp macro="">
      <xdr:nvCxnSpPr>
        <xdr:cNvPr id="48" name="Прямая соединительная линия 47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CxnSpPr/>
      </xdr:nvCxnSpPr>
      <xdr:spPr>
        <a:xfrm>
          <a:off x="15152669" y="17621022"/>
          <a:ext cx="40701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492337</xdr:colOff>
      <xdr:row>83</xdr:row>
      <xdr:rowOff>120326</xdr:rowOff>
    </xdr:from>
    <xdr:to>
      <xdr:col>22</xdr:col>
      <xdr:colOff>577540</xdr:colOff>
      <xdr:row>83</xdr:row>
      <xdr:rowOff>121242</xdr:rowOff>
    </xdr:to>
    <xdr:cxnSp macro="">
      <xdr:nvCxnSpPr>
        <xdr:cNvPr id="49" name="Прямая соединительная линия 48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CxnSpPr/>
      </xdr:nvCxnSpPr>
      <xdr:spPr>
        <a:xfrm>
          <a:off x="20599612" y="21561101"/>
          <a:ext cx="85203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313132</xdr:colOff>
      <xdr:row>81</xdr:row>
      <xdr:rowOff>228527</xdr:rowOff>
    </xdr:from>
    <xdr:to>
      <xdr:col>22</xdr:col>
      <xdr:colOff>464441</xdr:colOff>
      <xdr:row>81</xdr:row>
      <xdr:rowOff>230670</xdr:rowOff>
    </xdr:to>
    <xdr:cxnSp macro="">
      <xdr:nvCxnSpPr>
        <xdr:cNvPr id="50" name="Прямая соединительная линия 49">
          <a:extLst>
            <a:ext uri="{FF2B5EF4-FFF2-40B4-BE49-F238E27FC236}">
              <a16:creationId xmlns:a16="http://schemas.microsoft.com/office/drawing/2014/main" id="{00000000-0008-0000-0800-000032000000}"/>
            </a:ext>
          </a:extLst>
        </xdr:cNvPr>
        <xdr:cNvCxnSpPr/>
      </xdr:nvCxnSpPr>
      <xdr:spPr>
        <a:xfrm>
          <a:off x="19829857" y="20945402"/>
          <a:ext cx="741859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327425</xdr:colOff>
      <xdr:row>44</xdr:row>
      <xdr:rowOff>110938</xdr:rowOff>
    </xdr:from>
    <xdr:to>
      <xdr:col>19</xdr:col>
      <xdr:colOff>497021</xdr:colOff>
      <xdr:row>44</xdr:row>
      <xdr:rowOff>113472</xdr:rowOff>
    </xdr:to>
    <xdr:cxnSp macro="">
      <xdr:nvCxnSpPr>
        <xdr:cNvPr id="51" name="Прямая соединительная линия 50">
          <a:extLst>
            <a:ext uri="{FF2B5EF4-FFF2-40B4-BE49-F238E27FC236}">
              <a16:creationId xmlns:a16="http://schemas.microsoft.com/office/drawing/2014/main" id="{00000000-0008-0000-0800-000033000000}"/>
            </a:ext>
          </a:extLst>
        </xdr:cNvPr>
        <xdr:cNvCxnSpPr/>
      </xdr:nvCxnSpPr>
      <xdr:spPr>
        <a:xfrm>
          <a:off x="18663050" y="11502838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46186</xdr:colOff>
      <xdr:row>41</xdr:row>
      <xdr:rowOff>114714</xdr:rowOff>
    </xdr:from>
    <xdr:to>
      <xdr:col>13</xdr:col>
      <xdr:colOff>390309</xdr:colOff>
      <xdr:row>41</xdr:row>
      <xdr:rowOff>114714</xdr:rowOff>
    </xdr:to>
    <xdr:cxnSp macro="">
      <xdr:nvCxnSpPr>
        <xdr:cNvPr id="52" name="Прямая соединительная линия 51">
          <a:extLst>
            <a:ext uri="{FF2B5EF4-FFF2-40B4-BE49-F238E27FC236}">
              <a16:creationId xmlns:a16="http://schemas.microsoft.com/office/drawing/2014/main" id="{00000000-0008-0000-0800-000034000000}"/>
            </a:ext>
          </a:extLst>
        </xdr:cNvPr>
        <xdr:cNvCxnSpPr/>
      </xdr:nvCxnSpPr>
      <xdr:spPr>
        <a:xfrm>
          <a:off x="14838511" y="10763664"/>
          <a:ext cx="3441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19015</xdr:colOff>
      <xdr:row>40</xdr:row>
      <xdr:rowOff>131279</xdr:rowOff>
    </xdr:from>
    <xdr:to>
      <xdr:col>13</xdr:col>
      <xdr:colOff>512729</xdr:colOff>
      <xdr:row>40</xdr:row>
      <xdr:rowOff>131280</xdr:rowOff>
    </xdr:to>
    <xdr:cxnSp macro="">
      <xdr:nvCxnSpPr>
        <xdr:cNvPr id="53" name="Прямая соединительная линия 52">
          <a:extLst>
            <a:ext uri="{FF2B5EF4-FFF2-40B4-BE49-F238E27FC236}">
              <a16:creationId xmlns:a16="http://schemas.microsoft.com/office/drawing/2014/main" id="{00000000-0008-0000-0800-000035000000}"/>
            </a:ext>
          </a:extLst>
        </xdr:cNvPr>
        <xdr:cNvCxnSpPr/>
      </xdr:nvCxnSpPr>
      <xdr:spPr>
        <a:xfrm flipV="1">
          <a:off x="14811340" y="10532579"/>
          <a:ext cx="493714" cy="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588064</xdr:colOff>
      <xdr:row>55</xdr:row>
      <xdr:rowOff>123825</xdr:rowOff>
    </xdr:from>
    <xdr:to>
      <xdr:col>15</xdr:col>
      <xdr:colOff>19050</xdr:colOff>
      <xdr:row>55</xdr:row>
      <xdr:rowOff>132317</xdr:rowOff>
    </xdr:to>
    <xdr:cxnSp macro="">
      <xdr:nvCxnSpPr>
        <xdr:cNvPr id="54" name="Прямая соединительная линия 53">
          <a:extLst>
            <a:ext uri="{FF2B5EF4-FFF2-40B4-BE49-F238E27FC236}">
              <a16:creationId xmlns:a16="http://schemas.microsoft.com/office/drawing/2014/main" id="{00000000-0008-0000-0800-000036000000}"/>
            </a:ext>
          </a:extLst>
        </xdr:cNvPr>
        <xdr:cNvCxnSpPr/>
      </xdr:nvCxnSpPr>
      <xdr:spPr>
        <a:xfrm flipV="1">
          <a:off x="13246789" y="14401800"/>
          <a:ext cx="1793186" cy="849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</xdr:colOff>
      <xdr:row>59</xdr:row>
      <xdr:rowOff>124239</xdr:rowOff>
    </xdr:from>
    <xdr:to>
      <xdr:col>15</xdr:col>
      <xdr:colOff>15116</xdr:colOff>
      <xdr:row>59</xdr:row>
      <xdr:rowOff>124239</xdr:rowOff>
    </xdr:to>
    <xdr:cxnSp macro="">
      <xdr:nvCxnSpPr>
        <xdr:cNvPr id="55" name="Прямая соединительная линия 54">
          <a:extLst>
            <a:ext uri="{FF2B5EF4-FFF2-40B4-BE49-F238E27FC236}">
              <a16:creationId xmlns:a16="http://schemas.microsoft.com/office/drawing/2014/main" id="{00000000-0008-0000-0800-000037000000}"/>
            </a:ext>
          </a:extLst>
        </xdr:cNvPr>
        <xdr:cNvCxnSpPr/>
      </xdr:nvCxnSpPr>
      <xdr:spPr>
        <a:xfrm>
          <a:off x="14430388" y="15392814"/>
          <a:ext cx="60565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589197</xdr:colOff>
      <xdr:row>24</xdr:row>
      <xdr:rowOff>116784</xdr:rowOff>
    </xdr:from>
    <xdr:to>
      <xdr:col>15</xdr:col>
      <xdr:colOff>7612</xdr:colOff>
      <xdr:row>24</xdr:row>
      <xdr:rowOff>117904</xdr:rowOff>
    </xdr:to>
    <xdr:cxnSp macro="">
      <xdr:nvCxnSpPr>
        <xdr:cNvPr id="56" name="Прямая соединительная линия 55">
          <a:extLst>
            <a:ext uri="{FF2B5EF4-FFF2-40B4-BE49-F238E27FC236}">
              <a16:creationId xmlns:a16="http://schemas.microsoft.com/office/drawing/2014/main" id="{00000000-0008-0000-0800-000038000000}"/>
            </a:ext>
          </a:extLst>
        </xdr:cNvPr>
        <xdr:cNvCxnSpPr/>
      </xdr:nvCxnSpPr>
      <xdr:spPr>
        <a:xfrm>
          <a:off x="14429022" y="6555684"/>
          <a:ext cx="599515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18636</xdr:colOff>
      <xdr:row>22</xdr:row>
      <xdr:rowOff>119264</xdr:rowOff>
    </xdr:from>
    <xdr:to>
      <xdr:col>13</xdr:col>
      <xdr:colOff>587651</xdr:colOff>
      <xdr:row>22</xdr:row>
      <xdr:rowOff>119264</xdr:rowOff>
    </xdr:to>
    <xdr:cxnSp macro="">
      <xdr:nvCxnSpPr>
        <xdr:cNvPr id="57" name="Прямая соединительная линия 56">
          <a:extLst>
            <a:ext uri="{FF2B5EF4-FFF2-40B4-BE49-F238E27FC236}">
              <a16:creationId xmlns:a16="http://schemas.microsoft.com/office/drawing/2014/main" id="{00000000-0008-0000-0800-000039000000}"/>
            </a:ext>
          </a:extLst>
        </xdr:cNvPr>
        <xdr:cNvCxnSpPr/>
      </xdr:nvCxnSpPr>
      <xdr:spPr>
        <a:xfrm>
          <a:off x="13858461" y="6062864"/>
          <a:ext cx="56901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3306</xdr:colOff>
      <xdr:row>23</xdr:row>
      <xdr:rowOff>128373</xdr:rowOff>
    </xdr:from>
    <xdr:to>
      <xdr:col>14</xdr:col>
      <xdr:colOff>581042</xdr:colOff>
      <xdr:row>23</xdr:row>
      <xdr:rowOff>129493</xdr:rowOff>
    </xdr:to>
    <xdr:cxnSp macro="">
      <xdr:nvCxnSpPr>
        <xdr:cNvPr id="58" name="Прямая соединительная линия 57">
          <a:extLst>
            <a:ext uri="{FF2B5EF4-FFF2-40B4-BE49-F238E27FC236}">
              <a16:creationId xmlns:a16="http://schemas.microsoft.com/office/drawing/2014/main" id="{00000000-0008-0000-0800-00003A000000}"/>
            </a:ext>
          </a:extLst>
        </xdr:cNvPr>
        <xdr:cNvCxnSpPr/>
      </xdr:nvCxnSpPr>
      <xdr:spPr>
        <a:xfrm>
          <a:off x="13843131" y="6319623"/>
          <a:ext cx="1168286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585250</xdr:colOff>
      <xdr:row>65</xdr:row>
      <xdr:rowOff>119273</xdr:rowOff>
    </xdr:from>
    <xdr:to>
      <xdr:col>13</xdr:col>
      <xdr:colOff>318048</xdr:colOff>
      <xdr:row>65</xdr:row>
      <xdr:rowOff>128391</xdr:rowOff>
    </xdr:to>
    <xdr:cxnSp macro="">
      <xdr:nvCxnSpPr>
        <xdr:cNvPr id="59" name="Прямая соединительная линия 58">
          <a:extLst>
            <a:ext uri="{FF2B5EF4-FFF2-40B4-BE49-F238E27FC236}">
              <a16:creationId xmlns:a16="http://schemas.microsoft.com/office/drawing/2014/main" id="{00000000-0008-0000-0800-00003B000000}"/>
            </a:ext>
          </a:extLst>
        </xdr:cNvPr>
        <xdr:cNvCxnSpPr/>
      </xdr:nvCxnSpPr>
      <xdr:spPr>
        <a:xfrm flipV="1">
          <a:off x="13243975" y="16873748"/>
          <a:ext cx="913898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585337</xdr:colOff>
      <xdr:row>67</xdr:row>
      <xdr:rowOff>134664</xdr:rowOff>
    </xdr:from>
    <xdr:to>
      <xdr:col>15</xdr:col>
      <xdr:colOff>3313</xdr:colOff>
      <xdr:row>67</xdr:row>
      <xdr:rowOff>135832</xdr:rowOff>
    </xdr:to>
    <xdr:cxnSp macro="">
      <xdr:nvCxnSpPr>
        <xdr:cNvPr id="60" name="Прямая соединительная линия 59">
          <a:extLst>
            <a:ext uri="{FF2B5EF4-FFF2-40B4-BE49-F238E27FC236}">
              <a16:creationId xmlns:a16="http://schemas.microsoft.com/office/drawing/2014/main" id="{00000000-0008-0000-0800-00003C000000}"/>
            </a:ext>
          </a:extLst>
        </xdr:cNvPr>
        <xdr:cNvCxnSpPr/>
      </xdr:nvCxnSpPr>
      <xdr:spPr>
        <a:xfrm>
          <a:off x="14425162" y="17384439"/>
          <a:ext cx="599076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625501</xdr:colOff>
      <xdr:row>10</xdr:row>
      <xdr:rowOff>149491</xdr:rowOff>
    </xdr:from>
    <xdr:to>
      <xdr:col>10</xdr:col>
      <xdr:colOff>620334</xdr:colOff>
      <xdr:row>10</xdr:row>
      <xdr:rowOff>149758</xdr:rowOff>
    </xdr:to>
    <xdr:cxnSp macro="">
      <xdr:nvCxnSpPr>
        <xdr:cNvPr id="61" name="Прямая соединительная линия 60">
          <a:extLst>
            <a:ext uri="{FF2B5EF4-FFF2-40B4-BE49-F238E27FC236}">
              <a16:creationId xmlns:a16="http://schemas.microsoft.com/office/drawing/2014/main" id="{00000000-0008-0000-0800-00003D000000}"/>
            </a:ext>
          </a:extLst>
        </xdr:cNvPr>
        <xdr:cNvCxnSpPr/>
      </xdr:nvCxnSpPr>
      <xdr:spPr>
        <a:xfrm>
          <a:off x="12865126" y="3292741"/>
          <a:ext cx="680633" cy="26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402759</xdr:colOff>
      <xdr:row>19</xdr:row>
      <xdr:rowOff>114300</xdr:rowOff>
    </xdr:from>
    <xdr:to>
      <xdr:col>13</xdr:col>
      <xdr:colOff>502115</xdr:colOff>
      <xdr:row>19</xdr:row>
      <xdr:rowOff>114300</xdr:rowOff>
    </xdr:to>
    <xdr:cxnSp macro="">
      <xdr:nvCxnSpPr>
        <xdr:cNvPr id="62" name="Прямая соединительная линия 61">
          <a:extLst>
            <a:ext uri="{FF2B5EF4-FFF2-40B4-BE49-F238E27FC236}">
              <a16:creationId xmlns:a16="http://schemas.microsoft.com/office/drawing/2014/main" id="{00000000-0008-0000-0800-00003E000000}"/>
            </a:ext>
          </a:extLst>
        </xdr:cNvPr>
        <xdr:cNvCxnSpPr/>
      </xdr:nvCxnSpPr>
      <xdr:spPr>
        <a:xfrm>
          <a:off x="14013984" y="5314950"/>
          <a:ext cx="12804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340703</xdr:colOff>
      <xdr:row>8</xdr:row>
      <xdr:rowOff>104775</xdr:rowOff>
    </xdr:from>
    <xdr:to>
      <xdr:col>10</xdr:col>
      <xdr:colOff>350699</xdr:colOff>
      <xdr:row>8</xdr:row>
      <xdr:rowOff>115421</xdr:rowOff>
    </xdr:to>
    <xdr:cxnSp macro="">
      <xdr:nvCxnSpPr>
        <xdr:cNvPr id="63" name="Прямая соединительная линия 62">
          <a:extLst>
            <a:ext uri="{FF2B5EF4-FFF2-40B4-BE49-F238E27FC236}">
              <a16:creationId xmlns:a16="http://schemas.microsoft.com/office/drawing/2014/main" id="{00000000-0008-0000-0800-00003F000000}"/>
            </a:ext>
          </a:extLst>
        </xdr:cNvPr>
        <xdr:cNvCxnSpPr/>
      </xdr:nvCxnSpPr>
      <xdr:spPr>
        <a:xfrm flipV="1">
          <a:off x="11627828" y="2752725"/>
          <a:ext cx="695796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304800</xdr:colOff>
      <xdr:row>27</xdr:row>
      <xdr:rowOff>114300</xdr:rowOff>
    </xdr:from>
    <xdr:to>
      <xdr:col>15</xdr:col>
      <xdr:colOff>0</xdr:colOff>
      <xdr:row>27</xdr:row>
      <xdr:rowOff>114300</xdr:rowOff>
    </xdr:to>
    <xdr:cxnSp macro="">
      <xdr:nvCxnSpPr>
        <xdr:cNvPr id="64" name="Прямая соединительная линия 63">
          <a:extLst>
            <a:ext uri="{FF2B5EF4-FFF2-40B4-BE49-F238E27FC236}">
              <a16:creationId xmlns:a16="http://schemas.microsoft.com/office/drawing/2014/main" id="{00000000-0008-0000-0800-000040000000}"/>
            </a:ext>
          </a:extLst>
        </xdr:cNvPr>
        <xdr:cNvCxnSpPr/>
      </xdr:nvCxnSpPr>
      <xdr:spPr>
        <a:xfrm>
          <a:off x="14506575" y="7296150"/>
          <a:ext cx="146685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229677</xdr:colOff>
      <xdr:row>28</xdr:row>
      <xdr:rowOff>112224</xdr:rowOff>
    </xdr:from>
    <xdr:to>
      <xdr:col>12</xdr:col>
      <xdr:colOff>396487</xdr:colOff>
      <xdr:row>28</xdr:row>
      <xdr:rowOff>112224</xdr:rowOff>
    </xdr:to>
    <xdr:cxnSp macro="">
      <xdr:nvCxnSpPr>
        <xdr:cNvPr id="65" name="Прямая соединительная линия 64">
          <a:extLst>
            <a:ext uri="{FF2B5EF4-FFF2-40B4-BE49-F238E27FC236}">
              <a16:creationId xmlns:a16="http://schemas.microsoft.com/office/drawing/2014/main" id="{00000000-0008-0000-0800-000041000000}"/>
            </a:ext>
          </a:extLst>
        </xdr:cNvPr>
        <xdr:cNvCxnSpPr/>
      </xdr:nvCxnSpPr>
      <xdr:spPr>
        <a:xfrm>
          <a:off x="13840902" y="7541724"/>
          <a:ext cx="75736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317619</xdr:colOff>
      <xdr:row>32</xdr:row>
      <xdr:rowOff>121972</xdr:rowOff>
    </xdr:from>
    <xdr:to>
      <xdr:col>19</xdr:col>
      <xdr:colOff>282308</xdr:colOff>
      <xdr:row>32</xdr:row>
      <xdr:rowOff>123046</xdr:rowOff>
    </xdr:to>
    <xdr:cxnSp macro="">
      <xdr:nvCxnSpPr>
        <xdr:cNvPr id="66" name="Прямая соединительная линия 65">
          <a:extLst>
            <a:ext uri="{FF2B5EF4-FFF2-40B4-BE49-F238E27FC236}">
              <a16:creationId xmlns:a16="http://schemas.microsoft.com/office/drawing/2014/main" id="{00000000-0008-0000-0800-000042000000}"/>
            </a:ext>
          </a:extLst>
        </xdr:cNvPr>
        <xdr:cNvCxnSpPr/>
      </xdr:nvCxnSpPr>
      <xdr:spPr>
        <a:xfrm>
          <a:off x="18062694" y="8542072"/>
          <a:ext cx="555239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311540</xdr:colOff>
      <xdr:row>39</xdr:row>
      <xdr:rowOff>121340</xdr:rowOff>
    </xdr:from>
    <xdr:to>
      <xdr:col>13</xdr:col>
      <xdr:colOff>137379</xdr:colOff>
      <xdr:row>39</xdr:row>
      <xdr:rowOff>121340</xdr:rowOff>
    </xdr:to>
    <xdr:cxnSp macro="">
      <xdr:nvCxnSpPr>
        <xdr:cNvPr id="67" name="Прямая соединительная линия 66">
          <a:extLst>
            <a:ext uri="{FF2B5EF4-FFF2-40B4-BE49-F238E27FC236}">
              <a16:creationId xmlns:a16="http://schemas.microsoft.com/office/drawing/2014/main" id="{00000000-0008-0000-0800-000043000000}"/>
            </a:ext>
          </a:extLst>
        </xdr:cNvPr>
        <xdr:cNvCxnSpPr/>
      </xdr:nvCxnSpPr>
      <xdr:spPr>
        <a:xfrm>
          <a:off x="14513315" y="10274990"/>
          <a:ext cx="41638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247137</xdr:colOff>
      <xdr:row>45</xdr:row>
      <xdr:rowOff>131563</xdr:rowOff>
    </xdr:from>
    <xdr:to>
      <xdr:col>13</xdr:col>
      <xdr:colOff>481086</xdr:colOff>
      <xdr:row>45</xdr:row>
      <xdr:rowOff>131869</xdr:rowOff>
    </xdr:to>
    <xdr:cxnSp macro="">
      <xdr:nvCxnSpPr>
        <xdr:cNvPr id="68" name="Прямая соединительная линия 67">
          <a:extLst>
            <a:ext uri="{FF2B5EF4-FFF2-40B4-BE49-F238E27FC236}">
              <a16:creationId xmlns:a16="http://schemas.microsoft.com/office/drawing/2014/main" id="{00000000-0008-0000-0800-000044000000}"/>
            </a:ext>
          </a:extLst>
        </xdr:cNvPr>
        <xdr:cNvCxnSpPr/>
      </xdr:nvCxnSpPr>
      <xdr:spPr>
        <a:xfrm>
          <a:off x="15039462" y="11771113"/>
          <a:ext cx="233949" cy="30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339678</xdr:colOff>
      <xdr:row>48</xdr:row>
      <xdr:rowOff>120025</xdr:rowOff>
    </xdr:from>
    <xdr:to>
      <xdr:col>20</xdr:col>
      <xdr:colOff>23085</xdr:colOff>
      <xdr:row>48</xdr:row>
      <xdr:rowOff>120512</xdr:rowOff>
    </xdr:to>
    <xdr:cxnSp macro="">
      <xdr:nvCxnSpPr>
        <xdr:cNvPr id="69" name="Прямая соединительная линия 68">
          <a:extLst>
            <a:ext uri="{FF2B5EF4-FFF2-40B4-BE49-F238E27FC236}">
              <a16:creationId xmlns:a16="http://schemas.microsoft.com/office/drawing/2014/main" id="{00000000-0008-0000-0800-000045000000}"/>
            </a:ext>
          </a:extLst>
        </xdr:cNvPr>
        <xdr:cNvCxnSpPr/>
      </xdr:nvCxnSpPr>
      <xdr:spPr>
        <a:xfrm>
          <a:off x="18675303" y="12559675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378223</xdr:colOff>
      <xdr:row>69</xdr:row>
      <xdr:rowOff>114072</xdr:rowOff>
    </xdr:from>
    <xdr:to>
      <xdr:col>13</xdr:col>
      <xdr:colOff>520879</xdr:colOff>
      <xdr:row>69</xdr:row>
      <xdr:rowOff>114072</xdr:rowOff>
    </xdr:to>
    <xdr:cxnSp macro="">
      <xdr:nvCxnSpPr>
        <xdr:cNvPr id="71" name="Прямая соединительная линия 70">
          <a:extLst>
            <a:ext uri="{FF2B5EF4-FFF2-40B4-BE49-F238E27FC236}">
              <a16:creationId xmlns:a16="http://schemas.microsoft.com/office/drawing/2014/main" id="{00000000-0008-0000-0800-000047000000}"/>
            </a:ext>
          </a:extLst>
        </xdr:cNvPr>
        <xdr:cNvCxnSpPr/>
      </xdr:nvCxnSpPr>
      <xdr:spPr>
        <a:xfrm>
          <a:off x="15170548" y="17859147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317692</xdr:colOff>
      <xdr:row>82</xdr:row>
      <xdr:rowOff>126654</xdr:rowOff>
    </xdr:from>
    <xdr:to>
      <xdr:col>22</xdr:col>
      <xdr:colOff>469001</xdr:colOff>
      <xdr:row>82</xdr:row>
      <xdr:rowOff>128797</xdr:rowOff>
    </xdr:to>
    <xdr:cxnSp macro="">
      <xdr:nvCxnSpPr>
        <xdr:cNvPr id="74" name="Прямая соединительная линия 73">
          <a:extLst>
            <a:ext uri="{FF2B5EF4-FFF2-40B4-BE49-F238E27FC236}">
              <a16:creationId xmlns:a16="http://schemas.microsoft.com/office/drawing/2014/main" id="{00000000-0008-0000-0800-00004A000000}"/>
            </a:ext>
          </a:extLst>
        </xdr:cNvPr>
        <xdr:cNvCxnSpPr/>
      </xdr:nvCxnSpPr>
      <xdr:spPr>
        <a:xfrm>
          <a:off x="19834417" y="21319779"/>
          <a:ext cx="741859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78892</xdr:colOff>
      <xdr:row>35</xdr:row>
      <xdr:rowOff>101413</xdr:rowOff>
    </xdr:from>
    <xdr:to>
      <xdr:col>13</xdr:col>
      <xdr:colOff>291548</xdr:colOff>
      <xdr:row>35</xdr:row>
      <xdr:rowOff>103947</xdr:rowOff>
    </xdr:to>
    <xdr:cxnSp macro="">
      <xdr:nvCxnSpPr>
        <xdr:cNvPr id="78" name="Прямая соединительная линия 77">
          <a:extLst>
            <a:ext uri="{FF2B5EF4-FFF2-40B4-BE49-F238E27FC236}">
              <a16:creationId xmlns:a16="http://schemas.microsoft.com/office/drawing/2014/main" id="{00000000-0008-0000-0800-00004E000000}"/>
            </a:ext>
          </a:extLst>
        </xdr:cNvPr>
        <xdr:cNvCxnSpPr/>
      </xdr:nvCxnSpPr>
      <xdr:spPr>
        <a:xfrm>
          <a:off x="14871217" y="9264463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349203</xdr:colOff>
      <xdr:row>49</xdr:row>
      <xdr:rowOff>158125</xdr:rowOff>
    </xdr:from>
    <xdr:to>
      <xdr:col>20</xdr:col>
      <xdr:colOff>32610</xdr:colOff>
      <xdr:row>49</xdr:row>
      <xdr:rowOff>158612</xdr:rowOff>
    </xdr:to>
    <xdr:cxnSp macro="">
      <xdr:nvCxnSpPr>
        <xdr:cNvPr id="79" name="Прямая соединительная линия 78">
          <a:extLst>
            <a:ext uri="{FF2B5EF4-FFF2-40B4-BE49-F238E27FC236}">
              <a16:creationId xmlns:a16="http://schemas.microsoft.com/office/drawing/2014/main" id="{00000000-0008-0000-0800-00004F000000}"/>
            </a:ext>
          </a:extLst>
        </xdr:cNvPr>
        <xdr:cNvCxnSpPr/>
      </xdr:nvCxnSpPr>
      <xdr:spPr>
        <a:xfrm>
          <a:off x="18684828" y="12874000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21239</xdr:colOff>
      <xdr:row>71</xdr:row>
      <xdr:rowOff>123597</xdr:rowOff>
    </xdr:from>
    <xdr:to>
      <xdr:col>14</xdr:col>
      <xdr:colOff>211114</xdr:colOff>
      <xdr:row>71</xdr:row>
      <xdr:rowOff>123597</xdr:rowOff>
    </xdr:to>
    <xdr:cxnSp macro="">
      <xdr:nvCxnSpPr>
        <xdr:cNvPr id="80" name="Прямая соединительная линия 79">
          <a:extLst>
            <a:ext uri="{FF2B5EF4-FFF2-40B4-BE49-F238E27FC236}">
              <a16:creationId xmlns:a16="http://schemas.microsoft.com/office/drawing/2014/main" id="{00000000-0008-0000-0800-000050000000}"/>
            </a:ext>
          </a:extLst>
        </xdr:cNvPr>
        <xdr:cNvCxnSpPr/>
      </xdr:nvCxnSpPr>
      <xdr:spPr>
        <a:xfrm>
          <a:off x="15404114" y="18363972"/>
          <a:ext cx="1898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3713</xdr:colOff>
      <xdr:row>73</xdr:row>
      <xdr:rowOff>116069</xdr:rowOff>
    </xdr:from>
    <xdr:to>
      <xdr:col>21</xdr:col>
      <xdr:colOff>14919</xdr:colOff>
      <xdr:row>73</xdr:row>
      <xdr:rowOff>116069</xdr:rowOff>
    </xdr:to>
    <xdr:cxnSp macro="">
      <xdr:nvCxnSpPr>
        <xdr:cNvPr id="81" name="Прямая соединительная линия 80">
          <a:extLst>
            <a:ext uri="{FF2B5EF4-FFF2-40B4-BE49-F238E27FC236}">
              <a16:creationId xmlns:a16="http://schemas.microsoft.com/office/drawing/2014/main" id="{00000000-0008-0000-0800-000051000000}"/>
            </a:ext>
          </a:extLst>
        </xdr:cNvPr>
        <xdr:cNvCxnSpPr/>
      </xdr:nvCxnSpPr>
      <xdr:spPr>
        <a:xfrm>
          <a:off x="18929888" y="18851744"/>
          <a:ext cx="6017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465676</xdr:colOff>
      <xdr:row>75</xdr:row>
      <xdr:rowOff>109623</xdr:rowOff>
    </xdr:from>
    <xdr:to>
      <xdr:col>14</xdr:col>
      <xdr:colOff>440949</xdr:colOff>
      <xdr:row>75</xdr:row>
      <xdr:rowOff>109623</xdr:rowOff>
    </xdr:to>
    <xdr:cxnSp macro="">
      <xdr:nvCxnSpPr>
        <xdr:cNvPr id="82" name="Прямая соединительная линия 81">
          <a:extLst>
            <a:ext uri="{FF2B5EF4-FFF2-40B4-BE49-F238E27FC236}">
              <a16:creationId xmlns:a16="http://schemas.microsoft.com/office/drawing/2014/main" id="{00000000-0008-0000-0800-000052000000}"/>
            </a:ext>
          </a:extLst>
        </xdr:cNvPr>
        <xdr:cNvCxnSpPr/>
      </xdr:nvCxnSpPr>
      <xdr:spPr>
        <a:xfrm>
          <a:off x="15258001" y="19340598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601670</xdr:colOff>
      <xdr:row>15</xdr:row>
      <xdr:rowOff>134470</xdr:rowOff>
    </xdr:from>
    <xdr:to>
      <xdr:col>13</xdr:col>
      <xdr:colOff>66908</xdr:colOff>
      <xdr:row>15</xdr:row>
      <xdr:rowOff>135345</xdr:rowOff>
    </xdr:to>
    <xdr:cxnSp macro="">
      <xdr:nvCxnSpPr>
        <xdr:cNvPr id="76" name="Прямая соединительная линия 75">
          <a:extLst>
            <a:ext uri="{FF2B5EF4-FFF2-40B4-BE49-F238E27FC236}">
              <a16:creationId xmlns:a16="http://schemas.microsoft.com/office/drawing/2014/main" id="{00000000-0008-0000-0800-00004C000000}"/>
            </a:ext>
          </a:extLst>
        </xdr:cNvPr>
        <xdr:cNvCxnSpPr/>
      </xdr:nvCxnSpPr>
      <xdr:spPr>
        <a:xfrm flipV="1">
          <a:off x="12588516" y="4603893"/>
          <a:ext cx="1340930" cy="8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483155</xdr:colOff>
      <xdr:row>5</xdr:row>
      <xdr:rowOff>118138</xdr:rowOff>
    </xdr:from>
    <xdr:to>
      <xdr:col>9</xdr:col>
      <xdr:colOff>113867</xdr:colOff>
      <xdr:row>5</xdr:row>
      <xdr:rowOff>118359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CxnSpPr/>
      </xdr:nvCxnSpPr>
      <xdr:spPr>
        <a:xfrm>
          <a:off x="11084480" y="2023138"/>
          <a:ext cx="316512" cy="22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336431</xdr:colOff>
      <xdr:row>7</xdr:row>
      <xdr:rowOff>121584</xdr:rowOff>
    </xdr:from>
    <xdr:to>
      <xdr:col>12</xdr:col>
      <xdr:colOff>257175</xdr:colOff>
      <xdr:row>7</xdr:row>
      <xdr:rowOff>123825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CxnSpPr/>
      </xdr:nvCxnSpPr>
      <xdr:spPr>
        <a:xfrm>
          <a:off x="11623556" y="2521884"/>
          <a:ext cx="1882894" cy="224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584157</xdr:colOff>
      <xdr:row>14</xdr:row>
      <xdr:rowOff>123825</xdr:rowOff>
    </xdr:from>
    <xdr:to>
      <xdr:col>13</xdr:col>
      <xdr:colOff>494390</xdr:colOff>
      <xdr:row>14</xdr:row>
      <xdr:rowOff>123825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CxnSpPr/>
      </xdr:nvCxnSpPr>
      <xdr:spPr>
        <a:xfrm>
          <a:off x="12557082" y="4333875"/>
          <a:ext cx="177713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577116</xdr:colOff>
      <xdr:row>21</xdr:row>
      <xdr:rowOff>123825</xdr:rowOff>
    </xdr:from>
    <xdr:to>
      <xdr:col>15</xdr:col>
      <xdr:colOff>14678</xdr:colOff>
      <xdr:row>21</xdr:row>
      <xdr:rowOff>124239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CxnSpPr/>
      </xdr:nvCxnSpPr>
      <xdr:spPr>
        <a:xfrm>
          <a:off x="13826391" y="5819775"/>
          <a:ext cx="1209212" cy="4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25</xdr:row>
      <xdr:rowOff>123825</xdr:rowOff>
    </xdr:from>
    <xdr:to>
      <xdr:col>14</xdr:col>
      <xdr:colOff>586740</xdr:colOff>
      <xdr:row>25</xdr:row>
      <xdr:rowOff>133350</xdr:rowOff>
    </xdr:to>
    <xdr:cxnSp macro="">
      <xdr:nvCxnSpPr>
        <xdr:cNvPr id="6" name="Прямая соединительная линия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CxnSpPr/>
      </xdr:nvCxnSpPr>
      <xdr:spPr>
        <a:xfrm>
          <a:off x="12668250" y="6810375"/>
          <a:ext cx="2348865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334584</xdr:colOff>
      <xdr:row>29</xdr:row>
      <xdr:rowOff>114300</xdr:rowOff>
    </xdr:from>
    <xdr:to>
      <xdr:col>23</xdr:col>
      <xdr:colOff>57150</xdr:colOff>
      <xdr:row>29</xdr:row>
      <xdr:rowOff>123825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CxnSpPr/>
      </xdr:nvCxnSpPr>
      <xdr:spPr>
        <a:xfrm flipV="1">
          <a:off x="12993309" y="7791450"/>
          <a:ext cx="6809166" cy="952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588588</xdr:colOff>
      <xdr:row>33</xdr:row>
      <xdr:rowOff>123264</xdr:rowOff>
    </xdr:from>
    <xdr:to>
      <xdr:col>13</xdr:col>
      <xdr:colOff>450649</xdr:colOff>
      <xdr:row>33</xdr:row>
      <xdr:rowOff>123264</xdr:rowOff>
    </xdr:to>
    <xdr:cxnSp macro="">
      <xdr:nvCxnSpPr>
        <xdr:cNvPr id="8" name="Прямая соединительная линия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CxnSpPr/>
      </xdr:nvCxnSpPr>
      <xdr:spPr>
        <a:xfrm flipV="1">
          <a:off x="13837863" y="8791014"/>
          <a:ext cx="45261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456151</xdr:colOff>
      <xdr:row>74</xdr:row>
      <xdr:rowOff>119148</xdr:rowOff>
    </xdr:from>
    <xdr:to>
      <xdr:col>14</xdr:col>
      <xdr:colOff>431424</xdr:colOff>
      <xdr:row>74</xdr:row>
      <xdr:rowOff>119148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CxnSpPr/>
      </xdr:nvCxnSpPr>
      <xdr:spPr>
        <a:xfrm>
          <a:off x="14295976" y="19102473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340913</xdr:colOff>
      <xdr:row>76</xdr:row>
      <xdr:rowOff>134033</xdr:rowOff>
    </xdr:from>
    <xdr:to>
      <xdr:col>25</xdr:col>
      <xdr:colOff>51665</xdr:colOff>
      <xdr:row>76</xdr:row>
      <xdr:rowOff>134033</xdr:rowOff>
    </xdr:to>
    <xdr:cxnSp macro="">
      <xdr:nvCxnSpPr>
        <xdr:cNvPr id="10" name="Прямая соединительная линия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CxnSpPr/>
      </xdr:nvCxnSpPr>
      <xdr:spPr>
        <a:xfrm>
          <a:off x="20086238" y="19612658"/>
          <a:ext cx="8918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79219</xdr:colOff>
      <xdr:row>85</xdr:row>
      <xdr:rowOff>130166</xdr:rowOff>
    </xdr:from>
    <xdr:to>
      <xdr:col>27</xdr:col>
      <xdr:colOff>182314</xdr:colOff>
      <xdr:row>85</xdr:row>
      <xdr:rowOff>131082</xdr:rowOff>
    </xdr:to>
    <xdr:cxnSp macro="">
      <xdr:nvCxnSpPr>
        <xdr:cNvPr id="11" name="Прямая соединительная линия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CxnSpPr/>
      </xdr:nvCxnSpPr>
      <xdr:spPr>
        <a:xfrm>
          <a:off x="22186744" y="22066241"/>
          <a:ext cx="103095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353492</xdr:colOff>
      <xdr:row>84</xdr:row>
      <xdr:rowOff>123265</xdr:rowOff>
    </xdr:from>
    <xdr:to>
      <xdr:col>27</xdr:col>
      <xdr:colOff>56731</xdr:colOff>
      <xdr:row>84</xdr:row>
      <xdr:rowOff>124239</xdr:rowOff>
    </xdr:to>
    <xdr:cxnSp macro="">
      <xdr:nvCxnSpPr>
        <xdr:cNvPr id="12" name="Прямая соединительная линия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CxnSpPr/>
      </xdr:nvCxnSpPr>
      <xdr:spPr>
        <a:xfrm>
          <a:off x="21870467" y="21811690"/>
          <a:ext cx="293789" cy="9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285749</xdr:colOff>
      <xdr:row>12</xdr:row>
      <xdr:rowOff>142875</xdr:rowOff>
    </xdr:from>
    <xdr:to>
      <xdr:col>12</xdr:col>
      <xdr:colOff>66675</xdr:colOff>
      <xdr:row>12</xdr:row>
      <xdr:rowOff>142875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CxnSpPr/>
      </xdr:nvCxnSpPr>
      <xdr:spPr>
        <a:xfrm>
          <a:off x="12944474" y="3857625"/>
          <a:ext cx="3714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594094</xdr:colOff>
      <xdr:row>16</xdr:row>
      <xdr:rowOff>123825</xdr:rowOff>
    </xdr:from>
    <xdr:to>
      <xdr:col>11</xdr:col>
      <xdr:colOff>473494</xdr:colOff>
      <xdr:row>16</xdr:row>
      <xdr:rowOff>124788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CxnSpPr/>
      </xdr:nvCxnSpPr>
      <xdr:spPr>
        <a:xfrm flipV="1">
          <a:off x="12624169" y="4829175"/>
          <a:ext cx="565200" cy="96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341825</xdr:colOff>
      <xdr:row>17</xdr:row>
      <xdr:rowOff>114300</xdr:rowOff>
    </xdr:from>
    <xdr:to>
      <xdr:col>13</xdr:col>
      <xdr:colOff>173564</xdr:colOff>
      <xdr:row>17</xdr:row>
      <xdr:rowOff>124946</xdr:rowOff>
    </xdr:to>
    <xdr:cxnSp macro="">
      <xdr:nvCxnSpPr>
        <xdr:cNvPr id="15" name="Прямая соединительная линия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CxnSpPr/>
      </xdr:nvCxnSpPr>
      <xdr:spPr>
        <a:xfrm flipV="1">
          <a:off x="13000550" y="4819650"/>
          <a:ext cx="1012839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231309</xdr:colOff>
      <xdr:row>18</xdr:row>
      <xdr:rowOff>123825</xdr:rowOff>
    </xdr:from>
    <xdr:to>
      <xdr:col>13</xdr:col>
      <xdr:colOff>330665</xdr:colOff>
      <xdr:row>18</xdr:row>
      <xdr:rowOff>123825</xdr:rowOff>
    </xdr:to>
    <xdr:cxnSp macro="">
      <xdr:nvCxnSpPr>
        <xdr:cNvPr id="16" name="Прямая соединительная линия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CxnSpPr/>
      </xdr:nvCxnSpPr>
      <xdr:spPr>
        <a:xfrm>
          <a:off x="12890034" y="5076825"/>
          <a:ext cx="12804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337550</xdr:colOff>
      <xdr:row>30</xdr:row>
      <xdr:rowOff>123264</xdr:rowOff>
    </xdr:from>
    <xdr:to>
      <xdr:col>13</xdr:col>
      <xdr:colOff>451651</xdr:colOff>
      <xdr:row>30</xdr:row>
      <xdr:rowOff>123264</xdr:rowOff>
    </xdr:to>
    <xdr:cxnSp macro="">
      <xdr:nvCxnSpPr>
        <xdr:cNvPr id="17" name="Прямая соединительная линия 16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CxnSpPr/>
      </xdr:nvCxnSpPr>
      <xdr:spPr>
        <a:xfrm flipV="1">
          <a:off x="12996275" y="8048064"/>
          <a:ext cx="129520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89832</xdr:colOff>
      <xdr:row>31</xdr:row>
      <xdr:rowOff>131546</xdr:rowOff>
    </xdr:from>
    <xdr:to>
      <xdr:col>22</xdr:col>
      <xdr:colOff>110045</xdr:colOff>
      <xdr:row>31</xdr:row>
      <xdr:rowOff>132522</xdr:rowOff>
    </xdr:to>
    <xdr:cxnSp macro="">
      <xdr:nvCxnSpPr>
        <xdr:cNvPr id="18" name="Прямая соединительная линия 17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CxnSpPr/>
      </xdr:nvCxnSpPr>
      <xdr:spPr>
        <a:xfrm>
          <a:off x="18654057" y="8303996"/>
          <a:ext cx="610763" cy="97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261628</xdr:colOff>
      <xdr:row>36</xdr:row>
      <xdr:rowOff>120105</xdr:rowOff>
    </xdr:from>
    <xdr:to>
      <xdr:col>13</xdr:col>
      <xdr:colOff>521249</xdr:colOff>
      <xdr:row>36</xdr:row>
      <xdr:rowOff>124239</xdr:rowOff>
    </xdr:to>
    <xdr:cxnSp macro="">
      <xdr:nvCxnSpPr>
        <xdr:cNvPr id="19" name="Прямая соединительная линия 18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CxnSpPr/>
      </xdr:nvCxnSpPr>
      <xdr:spPr>
        <a:xfrm flipV="1">
          <a:off x="14101453" y="9530805"/>
          <a:ext cx="259621" cy="41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356320</xdr:colOff>
      <xdr:row>78</xdr:row>
      <xdr:rowOff>129020</xdr:rowOff>
    </xdr:from>
    <xdr:to>
      <xdr:col>25</xdr:col>
      <xdr:colOff>75435</xdr:colOff>
      <xdr:row>78</xdr:row>
      <xdr:rowOff>129020</xdr:rowOff>
    </xdr:to>
    <xdr:cxnSp macro="">
      <xdr:nvCxnSpPr>
        <xdr:cNvPr id="20" name="Прямая соединительная линия 19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CxnSpPr/>
      </xdr:nvCxnSpPr>
      <xdr:spPr>
        <a:xfrm>
          <a:off x="20692195" y="20102945"/>
          <a:ext cx="30966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589163</xdr:colOff>
      <xdr:row>11</xdr:row>
      <xdr:rowOff>123825</xdr:rowOff>
    </xdr:from>
    <xdr:to>
      <xdr:col>11</xdr:col>
      <xdr:colOff>445687</xdr:colOff>
      <xdr:row>11</xdr:row>
      <xdr:rowOff>123825</xdr:rowOff>
    </xdr:to>
    <xdr:cxnSp macro="">
      <xdr:nvCxnSpPr>
        <xdr:cNvPr id="21" name="Прямая соединительная линия 20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CxnSpPr/>
      </xdr:nvCxnSpPr>
      <xdr:spPr>
        <a:xfrm>
          <a:off x="12562088" y="3590925"/>
          <a:ext cx="54232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331262</xdr:colOff>
      <xdr:row>77</xdr:row>
      <xdr:rowOff>123262</xdr:rowOff>
    </xdr:from>
    <xdr:to>
      <xdr:col>24</xdr:col>
      <xdr:colOff>325164</xdr:colOff>
      <xdr:row>77</xdr:row>
      <xdr:rowOff>123262</xdr:rowOff>
    </xdr:to>
    <xdr:cxnSp macro="">
      <xdr:nvCxnSpPr>
        <xdr:cNvPr id="22" name="Прямая соединительная линия 21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CxnSpPr/>
      </xdr:nvCxnSpPr>
      <xdr:spPr>
        <a:xfrm flipV="1">
          <a:off x="20076587" y="19849537"/>
          <a:ext cx="584452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65622</xdr:colOff>
      <xdr:row>80</xdr:row>
      <xdr:rowOff>121639</xdr:rowOff>
    </xdr:from>
    <xdr:to>
      <xdr:col>25</xdr:col>
      <xdr:colOff>161830</xdr:colOff>
      <xdr:row>80</xdr:row>
      <xdr:rowOff>122555</xdr:rowOff>
    </xdr:to>
    <xdr:cxnSp macro="">
      <xdr:nvCxnSpPr>
        <xdr:cNvPr id="23" name="Прямая соединительная линия 2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CxnSpPr/>
      </xdr:nvCxnSpPr>
      <xdr:spPr>
        <a:xfrm>
          <a:off x="20992047" y="20590864"/>
          <a:ext cx="96208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319928</xdr:colOff>
      <xdr:row>9</xdr:row>
      <xdr:rowOff>114300</xdr:rowOff>
    </xdr:from>
    <xdr:to>
      <xdr:col>12</xdr:col>
      <xdr:colOff>276225</xdr:colOff>
      <xdr:row>9</xdr:row>
      <xdr:rowOff>124946</xdr:rowOff>
    </xdr:to>
    <xdr:cxnSp macro="">
      <xdr:nvCxnSpPr>
        <xdr:cNvPr id="24" name="Прямая соединительная линия 23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CxnSpPr/>
      </xdr:nvCxnSpPr>
      <xdr:spPr>
        <a:xfrm flipV="1">
          <a:off x="12292853" y="3009900"/>
          <a:ext cx="1232647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3052</xdr:colOff>
      <xdr:row>20</xdr:row>
      <xdr:rowOff>123825</xdr:rowOff>
    </xdr:from>
    <xdr:to>
      <xdr:col>14</xdr:col>
      <xdr:colOff>6473</xdr:colOff>
      <xdr:row>20</xdr:row>
      <xdr:rowOff>123825</xdr:rowOff>
    </xdr:to>
    <xdr:cxnSp macro="">
      <xdr:nvCxnSpPr>
        <xdr:cNvPr id="25" name="Прямая соединительная линия 24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CxnSpPr/>
      </xdr:nvCxnSpPr>
      <xdr:spPr>
        <a:xfrm>
          <a:off x="13842877" y="5572125"/>
          <a:ext cx="593971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680161</xdr:colOff>
      <xdr:row>26</xdr:row>
      <xdr:rowOff>123825</xdr:rowOff>
    </xdr:from>
    <xdr:to>
      <xdr:col>12</xdr:col>
      <xdr:colOff>405689</xdr:colOff>
      <xdr:row>26</xdr:row>
      <xdr:rowOff>123825</xdr:rowOff>
    </xdr:to>
    <xdr:cxnSp macro="">
      <xdr:nvCxnSpPr>
        <xdr:cNvPr id="26" name="Прямая соединительная линия 25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CxnSpPr/>
      </xdr:nvCxnSpPr>
      <xdr:spPr>
        <a:xfrm>
          <a:off x="12653086" y="7058025"/>
          <a:ext cx="1001878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2692</xdr:colOff>
      <xdr:row>34</xdr:row>
      <xdr:rowOff>129988</xdr:rowOff>
    </xdr:from>
    <xdr:to>
      <xdr:col>13</xdr:col>
      <xdr:colOff>215348</xdr:colOff>
      <xdr:row>34</xdr:row>
      <xdr:rowOff>132522</xdr:rowOff>
    </xdr:to>
    <xdr:cxnSp macro="">
      <xdr:nvCxnSpPr>
        <xdr:cNvPr id="27" name="Прямая соединительная линия 26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CxnSpPr/>
      </xdr:nvCxnSpPr>
      <xdr:spPr>
        <a:xfrm>
          <a:off x="13842517" y="9045388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128424</xdr:colOff>
      <xdr:row>37</xdr:row>
      <xdr:rowOff>123264</xdr:rowOff>
    </xdr:from>
    <xdr:to>
      <xdr:col>13</xdr:col>
      <xdr:colOff>138519</xdr:colOff>
      <xdr:row>37</xdr:row>
      <xdr:rowOff>124239</xdr:rowOff>
    </xdr:to>
    <xdr:cxnSp macro="">
      <xdr:nvCxnSpPr>
        <xdr:cNvPr id="28" name="Прямая соединительная линия 27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CxnSpPr/>
      </xdr:nvCxnSpPr>
      <xdr:spPr>
        <a:xfrm>
          <a:off x="13377699" y="9781614"/>
          <a:ext cx="600645" cy="9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245422</xdr:colOff>
      <xdr:row>43</xdr:row>
      <xdr:rowOff>114300</xdr:rowOff>
    </xdr:from>
    <xdr:to>
      <xdr:col>23</xdr:col>
      <xdr:colOff>247650</xdr:colOff>
      <xdr:row>43</xdr:row>
      <xdr:rowOff>126070</xdr:rowOff>
    </xdr:to>
    <xdr:cxnSp macro="">
      <xdr:nvCxnSpPr>
        <xdr:cNvPr id="29" name="Прямая соединительная линия 28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CxnSpPr/>
      </xdr:nvCxnSpPr>
      <xdr:spPr>
        <a:xfrm flipV="1">
          <a:off x="14085247" y="11258550"/>
          <a:ext cx="5907728" cy="1177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329077</xdr:colOff>
      <xdr:row>42</xdr:row>
      <xdr:rowOff>117199</xdr:rowOff>
    </xdr:from>
    <xdr:to>
      <xdr:col>13</xdr:col>
      <xdr:colOff>523885</xdr:colOff>
      <xdr:row>42</xdr:row>
      <xdr:rowOff>122201</xdr:rowOff>
    </xdr:to>
    <xdr:cxnSp macro="">
      <xdr:nvCxnSpPr>
        <xdr:cNvPr id="30" name="Прямая соединительная линия 29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CxnSpPr/>
      </xdr:nvCxnSpPr>
      <xdr:spPr>
        <a:xfrm flipV="1">
          <a:off x="14168902" y="11013799"/>
          <a:ext cx="194808" cy="500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160253</xdr:colOff>
      <xdr:row>38</xdr:row>
      <xdr:rowOff>130066</xdr:rowOff>
    </xdr:from>
    <xdr:to>
      <xdr:col>12</xdr:col>
      <xdr:colOff>458222</xdr:colOff>
      <xdr:row>38</xdr:row>
      <xdr:rowOff>131280</xdr:rowOff>
    </xdr:to>
    <xdr:cxnSp macro="">
      <xdr:nvCxnSpPr>
        <xdr:cNvPr id="31" name="Прямая соединительная линия 30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CxnSpPr/>
      </xdr:nvCxnSpPr>
      <xdr:spPr>
        <a:xfrm>
          <a:off x="13409528" y="10036066"/>
          <a:ext cx="297969" cy="121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82503</xdr:colOff>
      <xdr:row>47</xdr:row>
      <xdr:rowOff>148600</xdr:rowOff>
    </xdr:from>
    <xdr:to>
      <xdr:col>23</xdr:col>
      <xdr:colOff>356460</xdr:colOff>
      <xdr:row>47</xdr:row>
      <xdr:rowOff>149087</xdr:rowOff>
    </xdr:to>
    <xdr:cxnSp macro="">
      <xdr:nvCxnSpPr>
        <xdr:cNvPr id="32" name="Прямая соединительная линия 31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CxnSpPr/>
      </xdr:nvCxnSpPr>
      <xdr:spPr>
        <a:xfrm>
          <a:off x="19827828" y="12283450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246518</xdr:colOff>
      <xdr:row>46</xdr:row>
      <xdr:rowOff>122023</xdr:rowOff>
    </xdr:from>
    <xdr:to>
      <xdr:col>13</xdr:col>
      <xdr:colOff>557904</xdr:colOff>
      <xdr:row>46</xdr:row>
      <xdr:rowOff>122360</xdr:rowOff>
    </xdr:to>
    <xdr:cxnSp macro="">
      <xdr:nvCxnSpPr>
        <xdr:cNvPr id="33" name="Прямая соединительная линия 32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CxnSpPr/>
      </xdr:nvCxnSpPr>
      <xdr:spPr>
        <a:xfrm>
          <a:off x="14086343" y="12009223"/>
          <a:ext cx="311386" cy="33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582705</xdr:colOff>
      <xdr:row>54</xdr:row>
      <xdr:rowOff>117231</xdr:rowOff>
    </xdr:from>
    <xdr:to>
      <xdr:col>15</xdr:col>
      <xdr:colOff>7327</xdr:colOff>
      <xdr:row>54</xdr:row>
      <xdr:rowOff>123265</xdr:rowOff>
    </xdr:to>
    <xdr:cxnSp macro="">
      <xdr:nvCxnSpPr>
        <xdr:cNvPr id="34" name="Прямая соединительная линия 33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CxnSpPr/>
      </xdr:nvCxnSpPr>
      <xdr:spPr>
        <a:xfrm flipV="1">
          <a:off x="14422530" y="14147556"/>
          <a:ext cx="605722" cy="60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</xdr:colOff>
      <xdr:row>57</xdr:row>
      <xdr:rowOff>122792</xdr:rowOff>
    </xdr:from>
    <xdr:to>
      <xdr:col>13</xdr:col>
      <xdr:colOff>314739</xdr:colOff>
      <xdr:row>57</xdr:row>
      <xdr:rowOff>124240</xdr:rowOff>
    </xdr:to>
    <xdr:cxnSp macro="">
      <xdr:nvCxnSpPr>
        <xdr:cNvPr id="35" name="Прямая соединительная линия 34">
          <a:extLst>
            <a:ext uri="{FF2B5EF4-FFF2-40B4-BE49-F238E27FC236}">
              <a16:creationId xmlns:a16="http://schemas.microsoft.com/office/drawing/2014/main" id="{00000000-0008-0000-0900-000023000000}"/>
            </a:ext>
          </a:extLst>
        </xdr:cNvPr>
        <xdr:cNvCxnSpPr/>
      </xdr:nvCxnSpPr>
      <xdr:spPr>
        <a:xfrm>
          <a:off x="13249288" y="14896067"/>
          <a:ext cx="905276" cy="144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4224</xdr:colOff>
      <xdr:row>50</xdr:row>
      <xdr:rowOff>140804</xdr:rowOff>
    </xdr:from>
    <xdr:to>
      <xdr:col>14</xdr:col>
      <xdr:colOff>579782</xdr:colOff>
      <xdr:row>50</xdr:row>
      <xdr:rowOff>142753</xdr:rowOff>
    </xdr:to>
    <xdr:cxnSp macro="">
      <xdr:nvCxnSpPr>
        <xdr:cNvPr id="36" name="Прямая соединительная линия 35"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CxnSpPr/>
      </xdr:nvCxnSpPr>
      <xdr:spPr>
        <a:xfrm flipV="1">
          <a:off x="13253499" y="13161479"/>
          <a:ext cx="1756658" cy="1949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589344</xdr:colOff>
      <xdr:row>51</xdr:row>
      <xdr:rowOff>107146</xdr:rowOff>
    </xdr:from>
    <xdr:to>
      <xdr:col>13</xdr:col>
      <xdr:colOff>589520</xdr:colOff>
      <xdr:row>51</xdr:row>
      <xdr:rowOff>107146</xdr:rowOff>
    </xdr:to>
    <xdr:cxnSp macro="">
      <xdr:nvCxnSpPr>
        <xdr:cNvPr id="37" name="Прямая соединительная линия 36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CxnSpPr/>
      </xdr:nvCxnSpPr>
      <xdr:spPr>
        <a:xfrm>
          <a:off x="13248069" y="13394521"/>
          <a:ext cx="118127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14654</xdr:colOff>
      <xdr:row>52</xdr:row>
      <xdr:rowOff>124558</xdr:rowOff>
    </xdr:from>
    <xdr:to>
      <xdr:col>15</xdr:col>
      <xdr:colOff>7327</xdr:colOff>
      <xdr:row>52</xdr:row>
      <xdr:rowOff>131885</xdr:rowOff>
    </xdr:to>
    <xdr:cxnSp macro="">
      <xdr:nvCxnSpPr>
        <xdr:cNvPr id="38" name="Прямая соединительная линия 37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CxnSpPr/>
      </xdr:nvCxnSpPr>
      <xdr:spPr>
        <a:xfrm flipV="1">
          <a:off x="13263929" y="13659583"/>
          <a:ext cx="1764323" cy="732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16810</xdr:colOff>
      <xdr:row>53</xdr:row>
      <xdr:rowOff>124557</xdr:rowOff>
    </xdr:from>
    <xdr:to>
      <xdr:col>14</xdr:col>
      <xdr:colOff>578827</xdr:colOff>
      <xdr:row>53</xdr:row>
      <xdr:rowOff>129990</xdr:rowOff>
    </xdr:to>
    <xdr:cxnSp macro="">
      <xdr:nvCxnSpPr>
        <xdr:cNvPr id="39" name="Прямая соединительная линия 38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CxnSpPr/>
      </xdr:nvCxnSpPr>
      <xdr:spPr>
        <a:xfrm flipV="1">
          <a:off x="13266085" y="13907232"/>
          <a:ext cx="1743117" cy="543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587974</xdr:colOff>
      <xdr:row>58</xdr:row>
      <xdr:rowOff>125398</xdr:rowOff>
    </xdr:from>
    <xdr:to>
      <xdr:col>14</xdr:col>
      <xdr:colOff>15013</xdr:colOff>
      <xdr:row>58</xdr:row>
      <xdr:rowOff>125398</xdr:rowOff>
    </xdr:to>
    <xdr:cxnSp macro="">
      <xdr:nvCxnSpPr>
        <xdr:cNvPr id="40" name="Прямая соединительная линия 39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CxnSpPr/>
      </xdr:nvCxnSpPr>
      <xdr:spPr>
        <a:xfrm>
          <a:off x="13837249" y="15146323"/>
          <a:ext cx="60813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581941</xdr:colOff>
      <xdr:row>61</xdr:row>
      <xdr:rowOff>115956</xdr:rowOff>
    </xdr:from>
    <xdr:to>
      <xdr:col>13</xdr:col>
      <xdr:colOff>314739</xdr:colOff>
      <xdr:row>61</xdr:row>
      <xdr:rowOff>125074</xdr:rowOff>
    </xdr:to>
    <xdr:cxnSp macro="">
      <xdr:nvCxnSpPr>
        <xdr:cNvPr id="41" name="Прямая соединительная линия 40">
          <a:extLst>
            <a:ext uri="{FF2B5EF4-FFF2-40B4-BE49-F238E27FC236}">
              <a16:creationId xmlns:a16="http://schemas.microsoft.com/office/drawing/2014/main" id="{00000000-0008-0000-0900-000029000000}"/>
            </a:ext>
          </a:extLst>
        </xdr:cNvPr>
        <xdr:cNvCxnSpPr/>
      </xdr:nvCxnSpPr>
      <xdr:spPr>
        <a:xfrm flipV="1">
          <a:off x="13240666" y="15879831"/>
          <a:ext cx="913898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3520</xdr:colOff>
      <xdr:row>62</xdr:row>
      <xdr:rowOff>121078</xdr:rowOff>
    </xdr:from>
    <xdr:to>
      <xdr:col>15</xdr:col>
      <xdr:colOff>3695</xdr:colOff>
      <xdr:row>62</xdr:row>
      <xdr:rowOff>121078</xdr:rowOff>
    </xdr:to>
    <xdr:cxnSp macro="">
      <xdr:nvCxnSpPr>
        <xdr:cNvPr id="42" name="Прямая соединительная линия 41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CxnSpPr/>
      </xdr:nvCxnSpPr>
      <xdr:spPr>
        <a:xfrm>
          <a:off x="13843345" y="16132603"/>
          <a:ext cx="11812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2241</xdr:colOff>
      <xdr:row>63</xdr:row>
      <xdr:rowOff>123070</xdr:rowOff>
    </xdr:from>
    <xdr:to>
      <xdr:col>15</xdr:col>
      <xdr:colOff>8282</xdr:colOff>
      <xdr:row>63</xdr:row>
      <xdr:rowOff>124238</xdr:rowOff>
    </xdr:to>
    <xdr:cxnSp macro="">
      <xdr:nvCxnSpPr>
        <xdr:cNvPr id="43" name="Прямая соединительная линия 42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CxnSpPr/>
      </xdr:nvCxnSpPr>
      <xdr:spPr>
        <a:xfrm>
          <a:off x="14432616" y="16382245"/>
          <a:ext cx="596591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584949</xdr:colOff>
      <xdr:row>66</xdr:row>
      <xdr:rowOff>134558</xdr:rowOff>
    </xdr:from>
    <xdr:to>
      <xdr:col>14</xdr:col>
      <xdr:colOff>2242</xdr:colOff>
      <xdr:row>66</xdr:row>
      <xdr:rowOff>134558</xdr:rowOff>
    </xdr:to>
    <xdr:cxnSp macro="">
      <xdr:nvCxnSpPr>
        <xdr:cNvPr id="44" name="Прямая соединительная линия 43">
          <a:extLst>
            <a:ext uri="{FF2B5EF4-FFF2-40B4-BE49-F238E27FC236}">
              <a16:creationId xmlns:a16="http://schemas.microsoft.com/office/drawing/2014/main" id="{00000000-0008-0000-0900-00002C000000}"/>
            </a:ext>
          </a:extLst>
        </xdr:cNvPr>
        <xdr:cNvCxnSpPr/>
      </xdr:nvCxnSpPr>
      <xdr:spPr>
        <a:xfrm>
          <a:off x="13834224" y="17136683"/>
          <a:ext cx="59839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517225</xdr:colOff>
      <xdr:row>70</xdr:row>
      <xdr:rowOff>121794</xdr:rowOff>
    </xdr:from>
    <xdr:to>
      <xdr:col>14</xdr:col>
      <xdr:colOff>69331</xdr:colOff>
      <xdr:row>70</xdr:row>
      <xdr:rowOff>121794</xdr:rowOff>
    </xdr:to>
    <xdr:cxnSp macro="">
      <xdr:nvCxnSpPr>
        <xdr:cNvPr id="45" name="Прямая соединительная линия 44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CxnSpPr/>
      </xdr:nvCxnSpPr>
      <xdr:spPr>
        <a:xfrm>
          <a:off x="14357050" y="18114519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365663</xdr:colOff>
      <xdr:row>72</xdr:row>
      <xdr:rowOff>116069</xdr:rowOff>
    </xdr:from>
    <xdr:to>
      <xdr:col>24</xdr:col>
      <xdr:colOff>376869</xdr:colOff>
      <xdr:row>72</xdr:row>
      <xdr:rowOff>116069</xdr:rowOff>
    </xdr:to>
    <xdr:cxnSp macro="">
      <xdr:nvCxnSpPr>
        <xdr:cNvPr id="46" name="Прямая соединительная линия 45"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CxnSpPr/>
      </xdr:nvCxnSpPr>
      <xdr:spPr>
        <a:xfrm>
          <a:off x="20110988" y="18604094"/>
          <a:ext cx="6017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360344</xdr:colOff>
      <xdr:row>68</xdr:row>
      <xdr:rowOff>123597</xdr:rowOff>
    </xdr:from>
    <xdr:to>
      <xdr:col>14</xdr:col>
      <xdr:colOff>176808</xdr:colOff>
      <xdr:row>68</xdr:row>
      <xdr:rowOff>123597</xdr:rowOff>
    </xdr:to>
    <xdr:cxnSp macro="">
      <xdr:nvCxnSpPr>
        <xdr:cNvPr id="47" name="Прямая соединительная линия 46">
          <a:extLst>
            <a:ext uri="{FF2B5EF4-FFF2-40B4-BE49-F238E27FC236}">
              <a16:creationId xmlns:a16="http://schemas.microsoft.com/office/drawing/2014/main" id="{00000000-0008-0000-0900-00002F000000}"/>
            </a:ext>
          </a:extLst>
        </xdr:cNvPr>
        <xdr:cNvCxnSpPr/>
      </xdr:nvCxnSpPr>
      <xdr:spPr>
        <a:xfrm>
          <a:off x="14200169" y="17621022"/>
          <a:ext cx="407014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225637</xdr:colOff>
      <xdr:row>83</xdr:row>
      <xdr:rowOff>120326</xdr:rowOff>
    </xdr:from>
    <xdr:to>
      <xdr:col>26</xdr:col>
      <xdr:colOff>310840</xdr:colOff>
      <xdr:row>83</xdr:row>
      <xdr:rowOff>121242</xdr:rowOff>
    </xdr:to>
    <xdr:cxnSp macro="">
      <xdr:nvCxnSpPr>
        <xdr:cNvPr id="48" name="Прямая соединительная линия 47">
          <a:extLst>
            <a:ext uri="{FF2B5EF4-FFF2-40B4-BE49-F238E27FC236}">
              <a16:creationId xmlns:a16="http://schemas.microsoft.com/office/drawing/2014/main" id="{00000000-0008-0000-0900-000030000000}"/>
            </a:ext>
          </a:extLst>
        </xdr:cNvPr>
        <xdr:cNvCxnSpPr/>
      </xdr:nvCxnSpPr>
      <xdr:spPr>
        <a:xfrm>
          <a:off x="21742612" y="21561101"/>
          <a:ext cx="85203" cy="91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84532</xdr:colOff>
      <xdr:row>81</xdr:row>
      <xdr:rowOff>228527</xdr:rowOff>
    </xdr:from>
    <xdr:to>
      <xdr:col>26</xdr:col>
      <xdr:colOff>235841</xdr:colOff>
      <xdr:row>81</xdr:row>
      <xdr:rowOff>230670</xdr:rowOff>
    </xdr:to>
    <xdr:cxnSp macro="">
      <xdr:nvCxnSpPr>
        <xdr:cNvPr id="49" name="Прямая соединительная линия 48">
          <a:extLst>
            <a:ext uri="{FF2B5EF4-FFF2-40B4-BE49-F238E27FC236}">
              <a16:creationId xmlns:a16="http://schemas.microsoft.com/office/drawing/2014/main" id="{00000000-0008-0000-0900-000031000000}"/>
            </a:ext>
          </a:extLst>
        </xdr:cNvPr>
        <xdr:cNvCxnSpPr/>
      </xdr:nvCxnSpPr>
      <xdr:spPr>
        <a:xfrm>
          <a:off x="21010957" y="20945402"/>
          <a:ext cx="741859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70250</xdr:colOff>
      <xdr:row>44</xdr:row>
      <xdr:rowOff>110938</xdr:rowOff>
    </xdr:from>
    <xdr:to>
      <xdr:col>23</xdr:col>
      <xdr:colOff>239846</xdr:colOff>
      <xdr:row>44</xdr:row>
      <xdr:rowOff>113472</xdr:rowOff>
    </xdr:to>
    <xdr:cxnSp macro="">
      <xdr:nvCxnSpPr>
        <xdr:cNvPr id="50" name="Прямая соединительная линия 49">
          <a:extLst>
            <a:ext uri="{FF2B5EF4-FFF2-40B4-BE49-F238E27FC236}">
              <a16:creationId xmlns:a16="http://schemas.microsoft.com/office/drawing/2014/main" id="{00000000-0008-0000-0900-000032000000}"/>
            </a:ext>
          </a:extLst>
        </xdr:cNvPr>
        <xdr:cNvCxnSpPr/>
      </xdr:nvCxnSpPr>
      <xdr:spPr>
        <a:xfrm>
          <a:off x="19815575" y="11502838"/>
          <a:ext cx="16959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46186</xdr:colOff>
      <xdr:row>41</xdr:row>
      <xdr:rowOff>114714</xdr:rowOff>
    </xdr:from>
    <xdr:to>
      <xdr:col>13</xdr:col>
      <xdr:colOff>390309</xdr:colOff>
      <xdr:row>41</xdr:row>
      <xdr:rowOff>114714</xdr:rowOff>
    </xdr:to>
    <xdr:cxnSp macro="">
      <xdr:nvCxnSpPr>
        <xdr:cNvPr id="51" name="Прямая соединительная линия 50">
          <a:extLst>
            <a:ext uri="{FF2B5EF4-FFF2-40B4-BE49-F238E27FC236}">
              <a16:creationId xmlns:a16="http://schemas.microsoft.com/office/drawing/2014/main" id="{00000000-0008-0000-0900-000033000000}"/>
            </a:ext>
          </a:extLst>
        </xdr:cNvPr>
        <xdr:cNvCxnSpPr/>
      </xdr:nvCxnSpPr>
      <xdr:spPr>
        <a:xfrm>
          <a:off x="13886011" y="10763664"/>
          <a:ext cx="3441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19015</xdr:colOff>
      <xdr:row>40</xdr:row>
      <xdr:rowOff>131279</xdr:rowOff>
    </xdr:from>
    <xdr:to>
      <xdr:col>13</xdr:col>
      <xdr:colOff>512729</xdr:colOff>
      <xdr:row>40</xdr:row>
      <xdr:rowOff>131280</xdr:rowOff>
    </xdr:to>
    <xdr:cxnSp macro="">
      <xdr:nvCxnSpPr>
        <xdr:cNvPr id="52" name="Прямая соединительная линия 51">
          <a:extLst>
            <a:ext uri="{FF2B5EF4-FFF2-40B4-BE49-F238E27FC236}">
              <a16:creationId xmlns:a16="http://schemas.microsoft.com/office/drawing/2014/main" id="{00000000-0008-0000-0900-000034000000}"/>
            </a:ext>
          </a:extLst>
        </xdr:cNvPr>
        <xdr:cNvCxnSpPr/>
      </xdr:nvCxnSpPr>
      <xdr:spPr>
        <a:xfrm flipV="1">
          <a:off x="13858840" y="10532579"/>
          <a:ext cx="493714" cy="1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588064</xdr:colOff>
      <xdr:row>55</xdr:row>
      <xdr:rowOff>123825</xdr:rowOff>
    </xdr:from>
    <xdr:to>
      <xdr:col>15</xdr:col>
      <xdr:colOff>19050</xdr:colOff>
      <xdr:row>55</xdr:row>
      <xdr:rowOff>132317</xdr:rowOff>
    </xdr:to>
    <xdr:cxnSp macro="">
      <xdr:nvCxnSpPr>
        <xdr:cNvPr id="53" name="Прямая соединительная линия 52">
          <a:extLst>
            <a:ext uri="{FF2B5EF4-FFF2-40B4-BE49-F238E27FC236}">
              <a16:creationId xmlns:a16="http://schemas.microsoft.com/office/drawing/2014/main" id="{00000000-0008-0000-0900-000035000000}"/>
            </a:ext>
          </a:extLst>
        </xdr:cNvPr>
        <xdr:cNvCxnSpPr/>
      </xdr:nvCxnSpPr>
      <xdr:spPr>
        <a:xfrm flipV="1">
          <a:off x="13246789" y="14401800"/>
          <a:ext cx="1793186" cy="8492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</xdr:colOff>
      <xdr:row>59</xdr:row>
      <xdr:rowOff>124239</xdr:rowOff>
    </xdr:from>
    <xdr:to>
      <xdr:col>15</xdr:col>
      <xdr:colOff>15116</xdr:colOff>
      <xdr:row>59</xdr:row>
      <xdr:rowOff>124239</xdr:rowOff>
    </xdr:to>
    <xdr:cxnSp macro="">
      <xdr:nvCxnSpPr>
        <xdr:cNvPr id="54" name="Прямая соединительная линия 53">
          <a:extLst>
            <a:ext uri="{FF2B5EF4-FFF2-40B4-BE49-F238E27FC236}">
              <a16:creationId xmlns:a16="http://schemas.microsoft.com/office/drawing/2014/main" id="{00000000-0008-0000-0900-000036000000}"/>
            </a:ext>
          </a:extLst>
        </xdr:cNvPr>
        <xdr:cNvCxnSpPr/>
      </xdr:nvCxnSpPr>
      <xdr:spPr>
        <a:xfrm>
          <a:off x="14430388" y="15392814"/>
          <a:ext cx="60565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589197</xdr:colOff>
      <xdr:row>24</xdr:row>
      <xdr:rowOff>116784</xdr:rowOff>
    </xdr:from>
    <xdr:to>
      <xdr:col>15</xdr:col>
      <xdr:colOff>7612</xdr:colOff>
      <xdr:row>24</xdr:row>
      <xdr:rowOff>117904</xdr:rowOff>
    </xdr:to>
    <xdr:cxnSp macro="">
      <xdr:nvCxnSpPr>
        <xdr:cNvPr id="55" name="Прямая соединительная линия 54">
          <a:extLst>
            <a:ext uri="{FF2B5EF4-FFF2-40B4-BE49-F238E27FC236}">
              <a16:creationId xmlns:a16="http://schemas.microsoft.com/office/drawing/2014/main" id="{00000000-0008-0000-0900-000037000000}"/>
            </a:ext>
          </a:extLst>
        </xdr:cNvPr>
        <xdr:cNvCxnSpPr/>
      </xdr:nvCxnSpPr>
      <xdr:spPr>
        <a:xfrm>
          <a:off x="14429022" y="6555684"/>
          <a:ext cx="599515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18636</xdr:colOff>
      <xdr:row>22</xdr:row>
      <xdr:rowOff>119264</xdr:rowOff>
    </xdr:from>
    <xdr:to>
      <xdr:col>13</xdr:col>
      <xdr:colOff>587651</xdr:colOff>
      <xdr:row>22</xdr:row>
      <xdr:rowOff>119264</xdr:rowOff>
    </xdr:to>
    <xdr:cxnSp macro="">
      <xdr:nvCxnSpPr>
        <xdr:cNvPr id="56" name="Прямая соединительная линия 55">
          <a:extLst>
            <a:ext uri="{FF2B5EF4-FFF2-40B4-BE49-F238E27FC236}">
              <a16:creationId xmlns:a16="http://schemas.microsoft.com/office/drawing/2014/main" id="{00000000-0008-0000-0900-000038000000}"/>
            </a:ext>
          </a:extLst>
        </xdr:cNvPr>
        <xdr:cNvCxnSpPr/>
      </xdr:nvCxnSpPr>
      <xdr:spPr>
        <a:xfrm>
          <a:off x="13858461" y="6062864"/>
          <a:ext cx="56901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3306</xdr:colOff>
      <xdr:row>23</xdr:row>
      <xdr:rowOff>128373</xdr:rowOff>
    </xdr:from>
    <xdr:to>
      <xdr:col>14</xdr:col>
      <xdr:colOff>581042</xdr:colOff>
      <xdr:row>23</xdr:row>
      <xdr:rowOff>129493</xdr:rowOff>
    </xdr:to>
    <xdr:cxnSp macro="">
      <xdr:nvCxnSpPr>
        <xdr:cNvPr id="57" name="Прямая соединительная линия 56">
          <a:extLst>
            <a:ext uri="{FF2B5EF4-FFF2-40B4-BE49-F238E27FC236}">
              <a16:creationId xmlns:a16="http://schemas.microsoft.com/office/drawing/2014/main" id="{00000000-0008-0000-0900-000039000000}"/>
            </a:ext>
          </a:extLst>
        </xdr:cNvPr>
        <xdr:cNvCxnSpPr/>
      </xdr:nvCxnSpPr>
      <xdr:spPr>
        <a:xfrm>
          <a:off x="13843131" y="6319623"/>
          <a:ext cx="1168286" cy="112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585250</xdr:colOff>
      <xdr:row>65</xdr:row>
      <xdr:rowOff>119273</xdr:rowOff>
    </xdr:from>
    <xdr:to>
      <xdr:col>13</xdr:col>
      <xdr:colOff>318048</xdr:colOff>
      <xdr:row>65</xdr:row>
      <xdr:rowOff>128391</xdr:rowOff>
    </xdr:to>
    <xdr:cxnSp macro="">
      <xdr:nvCxnSpPr>
        <xdr:cNvPr id="58" name="Прямая соединительная линия 57">
          <a:extLst>
            <a:ext uri="{FF2B5EF4-FFF2-40B4-BE49-F238E27FC236}">
              <a16:creationId xmlns:a16="http://schemas.microsoft.com/office/drawing/2014/main" id="{00000000-0008-0000-0900-00003A000000}"/>
            </a:ext>
          </a:extLst>
        </xdr:cNvPr>
        <xdr:cNvCxnSpPr/>
      </xdr:nvCxnSpPr>
      <xdr:spPr>
        <a:xfrm flipV="1">
          <a:off x="13243975" y="16873748"/>
          <a:ext cx="913898" cy="911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585337</xdr:colOff>
      <xdr:row>67</xdr:row>
      <xdr:rowOff>134664</xdr:rowOff>
    </xdr:from>
    <xdr:to>
      <xdr:col>15</xdr:col>
      <xdr:colOff>3313</xdr:colOff>
      <xdr:row>67</xdr:row>
      <xdr:rowOff>135832</xdr:rowOff>
    </xdr:to>
    <xdr:cxnSp macro="">
      <xdr:nvCxnSpPr>
        <xdr:cNvPr id="59" name="Прямая соединительная линия 58">
          <a:extLst>
            <a:ext uri="{FF2B5EF4-FFF2-40B4-BE49-F238E27FC236}">
              <a16:creationId xmlns:a16="http://schemas.microsoft.com/office/drawing/2014/main" id="{00000000-0008-0000-0900-00003B000000}"/>
            </a:ext>
          </a:extLst>
        </xdr:cNvPr>
        <xdr:cNvCxnSpPr/>
      </xdr:nvCxnSpPr>
      <xdr:spPr>
        <a:xfrm>
          <a:off x="14425162" y="17384439"/>
          <a:ext cx="599076" cy="1168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625501</xdr:colOff>
      <xdr:row>10</xdr:row>
      <xdr:rowOff>149491</xdr:rowOff>
    </xdr:from>
    <xdr:to>
      <xdr:col>10</xdr:col>
      <xdr:colOff>620334</xdr:colOff>
      <xdr:row>10</xdr:row>
      <xdr:rowOff>149758</xdr:rowOff>
    </xdr:to>
    <xdr:cxnSp macro="">
      <xdr:nvCxnSpPr>
        <xdr:cNvPr id="60" name="Прямая соединительная линия 59">
          <a:extLst>
            <a:ext uri="{FF2B5EF4-FFF2-40B4-BE49-F238E27FC236}">
              <a16:creationId xmlns:a16="http://schemas.microsoft.com/office/drawing/2014/main" id="{00000000-0008-0000-0900-00003C000000}"/>
            </a:ext>
          </a:extLst>
        </xdr:cNvPr>
        <xdr:cNvCxnSpPr/>
      </xdr:nvCxnSpPr>
      <xdr:spPr>
        <a:xfrm>
          <a:off x="11912626" y="3292741"/>
          <a:ext cx="680633" cy="26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402759</xdr:colOff>
      <xdr:row>19</xdr:row>
      <xdr:rowOff>114300</xdr:rowOff>
    </xdr:from>
    <xdr:to>
      <xdr:col>13</xdr:col>
      <xdr:colOff>502115</xdr:colOff>
      <xdr:row>19</xdr:row>
      <xdr:rowOff>114300</xdr:rowOff>
    </xdr:to>
    <xdr:cxnSp macro="">
      <xdr:nvCxnSpPr>
        <xdr:cNvPr id="61" name="Прямая соединительная линия 60">
          <a:extLst>
            <a:ext uri="{FF2B5EF4-FFF2-40B4-BE49-F238E27FC236}">
              <a16:creationId xmlns:a16="http://schemas.microsoft.com/office/drawing/2014/main" id="{00000000-0008-0000-0900-00003D000000}"/>
            </a:ext>
          </a:extLst>
        </xdr:cNvPr>
        <xdr:cNvCxnSpPr/>
      </xdr:nvCxnSpPr>
      <xdr:spPr>
        <a:xfrm>
          <a:off x="13061484" y="5314950"/>
          <a:ext cx="12804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340703</xdr:colOff>
      <xdr:row>8</xdr:row>
      <xdr:rowOff>104775</xdr:rowOff>
    </xdr:from>
    <xdr:to>
      <xdr:col>10</xdr:col>
      <xdr:colOff>350699</xdr:colOff>
      <xdr:row>8</xdr:row>
      <xdr:rowOff>115421</xdr:rowOff>
    </xdr:to>
    <xdr:cxnSp macro="">
      <xdr:nvCxnSpPr>
        <xdr:cNvPr id="62" name="Прямая соединительная линия 61">
          <a:extLst>
            <a:ext uri="{FF2B5EF4-FFF2-40B4-BE49-F238E27FC236}">
              <a16:creationId xmlns:a16="http://schemas.microsoft.com/office/drawing/2014/main" id="{00000000-0008-0000-0900-00003E000000}"/>
            </a:ext>
          </a:extLst>
        </xdr:cNvPr>
        <xdr:cNvCxnSpPr/>
      </xdr:nvCxnSpPr>
      <xdr:spPr>
        <a:xfrm flipV="1">
          <a:off x="11627828" y="2752725"/>
          <a:ext cx="695796" cy="1064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304800</xdr:colOff>
      <xdr:row>27</xdr:row>
      <xdr:rowOff>114300</xdr:rowOff>
    </xdr:from>
    <xdr:to>
      <xdr:col>15</xdr:col>
      <xdr:colOff>0</xdr:colOff>
      <xdr:row>27</xdr:row>
      <xdr:rowOff>114300</xdr:rowOff>
    </xdr:to>
    <xdr:cxnSp macro="">
      <xdr:nvCxnSpPr>
        <xdr:cNvPr id="63" name="Прямая соединительная линия 62">
          <a:extLst>
            <a:ext uri="{FF2B5EF4-FFF2-40B4-BE49-F238E27FC236}">
              <a16:creationId xmlns:a16="http://schemas.microsoft.com/office/drawing/2014/main" id="{00000000-0008-0000-0900-00003F000000}"/>
            </a:ext>
          </a:extLst>
        </xdr:cNvPr>
        <xdr:cNvCxnSpPr/>
      </xdr:nvCxnSpPr>
      <xdr:spPr>
        <a:xfrm>
          <a:off x="13554075" y="7296150"/>
          <a:ext cx="146685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229677</xdr:colOff>
      <xdr:row>28</xdr:row>
      <xdr:rowOff>112224</xdr:rowOff>
    </xdr:from>
    <xdr:to>
      <xdr:col>12</xdr:col>
      <xdr:colOff>396487</xdr:colOff>
      <xdr:row>28</xdr:row>
      <xdr:rowOff>112224</xdr:rowOff>
    </xdr:to>
    <xdr:cxnSp macro="">
      <xdr:nvCxnSpPr>
        <xdr:cNvPr id="64" name="Прямая соединительная линия 63">
          <a:extLst>
            <a:ext uri="{FF2B5EF4-FFF2-40B4-BE49-F238E27FC236}">
              <a16:creationId xmlns:a16="http://schemas.microsoft.com/office/drawing/2014/main" id="{00000000-0008-0000-0900-000040000000}"/>
            </a:ext>
          </a:extLst>
        </xdr:cNvPr>
        <xdr:cNvCxnSpPr/>
      </xdr:nvCxnSpPr>
      <xdr:spPr>
        <a:xfrm>
          <a:off x="12888402" y="7541724"/>
          <a:ext cx="757360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79494</xdr:colOff>
      <xdr:row>32</xdr:row>
      <xdr:rowOff>121972</xdr:rowOff>
    </xdr:from>
    <xdr:to>
      <xdr:col>23</xdr:col>
      <xdr:colOff>44183</xdr:colOff>
      <xdr:row>32</xdr:row>
      <xdr:rowOff>123046</xdr:rowOff>
    </xdr:to>
    <xdr:cxnSp macro="">
      <xdr:nvCxnSpPr>
        <xdr:cNvPr id="65" name="Прямая соединительная линия 64">
          <a:extLst>
            <a:ext uri="{FF2B5EF4-FFF2-40B4-BE49-F238E27FC236}">
              <a16:creationId xmlns:a16="http://schemas.microsoft.com/office/drawing/2014/main" id="{00000000-0008-0000-0900-000041000000}"/>
            </a:ext>
          </a:extLst>
        </xdr:cNvPr>
        <xdr:cNvCxnSpPr/>
      </xdr:nvCxnSpPr>
      <xdr:spPr>
        <a:xfrm>
          <a:off x="19234269" y="8542072"/>
          <a:ext cx="555239" cy="107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311540</xdr:colOff>
      <xdr:row>39</xdr:row>
      <xdr:rowOff>121340</xdr:rowOff>
    </xdr:from>
    <xdr:to>
      <xdr:col>13</xdr:col>
      <xdr:colOff>137379</xdr:colOff>
      <xdr:row>39</xdr:row>
      <xdr:rowOff>121340</xdr:rowOff>
    </xdr:to>
    <xdr:cxnSp macro="">
      <xdr:nvCxnSpPr>
        <xdr:cNvPr id="66" name="Прямая соединительная линия 65">
          <a:extLst>
            <a:ext uri="{FF2B5EF4-FFF2-40B4-BE49-F238E27FC236}">
              <a16:creationId xmlns:a16="http://schemas.microsoft.com/office/drawing/2014/main" id="{00000000-0008-0000-0900-000042000000}"/>
            </a:ext>
          </a:extLst>
        </xdr:cNvPr>
        <xdr:cNvCxnSpPr/>
      </xdr:nvCxnSpPr>
      <xdr:spPr>
        <a:xfrm>
          <a:off x="13560815" y="10274990"/>
          <a:ext cx="416389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247137</xdr:colOff>
      <xdr:row>45</xdr:row>
      <xdr:rowOff>131563</xdr:rowOff>
    </xdr:from>
    <xdr:to>
      <xdr:col>13</xdr:col>
      <xdr:colOff>481086</xdr:colOff>
      <xdr:row>45</xdr:row>
      <xdr:rowOff>131869</xdr:rowOff>
    </xdr:to>
    <xdr:cxnSp macro="">
      <xdr:nvCxnSpPr>
        <xdr:cNvPr id="67" name="Прямая соединительная линия 66">
          <a:extLst>
            <a:ext uri="{FF2B5EF4-FFF2-40B4-BE49-F238E27FC236}">
              <a16:creationId xmlns:a16="http://schemas.microsoft.com/office/drawing/2014/main" id="{00000000-0008-0000-0900-000043000000}"/>
            </a:ext>
          </a:extLst>
        </xdr:cNvPr>
        <xdr:cNvCxnSpPr/>
      </xdr:nvCxnSpPr>
      <xdr:spPr>
        <a:xfrm>
          <a:off x="14086962" y="11771113"/>
          <a:ext cx="233949" cy="306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177753</xdr:colOff>
      <xdr:row>48</xdr:row>
      <xdr:rowOff>120025</xdr:rowOff>
    </xdr:from>
    <xdr:to>
      <xdr:col>23</xdr:col>
      <xdr:colOff>451710</xdr:colOff>
      <xdr:row>48</xdr:row>
      <xdr:rowOff>120512</xdr:rowOff>
    </xdr:to>
    <xdr:cxnSp macro="">
      <xdr:nvCxnSpPr>
        <xdr:cNvPr id="68" name="Прямая соединительная линия 67">
          <a:extLst>
            <a:ext uri="{FF2B5EF4-FFF2-40B4-BE49-F238E27FC236}">
              <a16:creationId xmlns:a16="http://schemas.microsoft.com/office/drawing/2014/main" id="{00000000-0008-0000-0900-000044000000}"/>
            </a:ext>
          </a:extLst>
        </xdr:cNvPr>
        <xdr:cNvCxnSpPr/>
      </xdr:nvCxnSpPr>
      <xdr:spPr>
        <a:xfrm>
          <a:off x="19923078" y="12559675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378223</xdr:colOff>
      <xdr:row>69</xdr:row>
      <xdr:rowOff>114072</xdr:rowOff>
    </xdr:from>
    <xdr:to>
      <xdr:col>13</xdr:col>
      <xdr:colOff>520879</xdr:colOff>
      <xdr:row>69</xdr:row>
      <xdr:rowOff>114072</xdr:rowOff>
    </xdr:to>
    <xdr:cxnSp macro="">
      <xdr:nvCxnSpPr>
        <xdr:cNvPr id="69" name="Прямая соединительная линия 68">
          <a:extLst>
            <a:ext uri="{FF2B5EF4-FFF2-40B4-BE49-F238E27FC236}">
              <a16:creationId xmlns:a16="http://schemas.microsoft.com/office/drawing/2014/main" id="{00000000-0008-0000-0900-000045000000}"/>
            </a:ext>
          </a:extLst>
        </xdr:cNvPr>
        <xdr:cNvCxnSpPr/>
      </xdr:nvCxnSpPr>
      <xdr:spPr>
        <a:xfrm>
          <a:off x="14218048" y="17859147"/>
          <a:ext cx="1426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89092</xdr:colOff>
      <xdr:row>82</xdr:row>
      <xdr:rowOff>126654</xdr:rowOff>
    </xdr:from>
    <xdr:to>
      <xdr:col>26</xdr:col>
      <xdr:colOff>240401</xdr:colOff>
      <xdr:row>82</xdr:row>
      <xdr:rowOff>128797</xdr:rowOff>
    </xdr:to>
    <xdr:cxnSp macro="">
      <xdr:nvCxnSpPr>
        <xdr:cNvPr id="70" name="Прямая соединительная линия 69">
          <a:extLst>
            <a:ext uri="{FF2B5EF4-FFF2-40B4-BE49-F238E27FC236}">
              <a16:creationId xmlns:a16="http://schemas.microsoft.com/office/drawing/2014/main" id="{00000000-0008-0000-0900-000046000000}"/>
            </a:ext>
          </a:extLst>
        </xdr:cNvPr>
        <xdr:cNvCxnSpPr/>
      </xdr:nvCxnSpPr>
      <xdr:spPr>
        <a:xfrm>
          <a:off x="21015517" y="21319779"/>
          <a:ext cx="741859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78892</xdr:colOff>
      <xdr:row>35</xdr:row>
      <xdr:rowOff>101413</xdr:rowOff>
    </xdr:from>
    <xdr:to>
      <xdr:col>13</xdr:col>
      <xdr:colOff>291548</xdr:colOff>
      <xdr:row>35</xdr:row>
      <xdr:rowOff>103947</xdr:rowOff>
    </xdr:to>
    <xdr:cxnSp macro="">
      <xdr:nvCxnSpPr>
        <xdr:cNvPr id="71" name="Прямая соединительная линия 70">
          <a:extLst>
            <a:ext uri="{FF2B5EF4-FFF2-40B4-BE49-F238E27FC236}">
              <a16:creationId xmlns:a16="http://schemas.microsoft.com/office/drawing/2014/main" id="{00000000-0008-0000-0900-000047000000}"/>
            </a:ext>
          </a:extLst>
        </xdr:cNvPr>
        <xdr:cNvCxnSpPr/>
      </xdr:nvCxnSpPr>
      <xdr:spPr>
        <a:xfrm>
          <a:off x="13918717" y="9264463"/>
          <a:ext cx="212656" cy="2534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187278</xdr:colOff>
      <xdr:row>49</xdr:row>
      <xdr:rowOff>158125</xdr:rowOff>
    </xdr:from>
    <xdr:to>
      <xdr:col>23</xdr:col>
      <xdr:colOff>461235</xdr:colOff>
      <xdr:row>49</xdr:row>
      <xdr:rowOff>158612</xdr:rowOff>
    </xdr:to>
    <xdr:cxnSp macro="">
      <xdr:nvCxnSpPr>
        <xdr:cNvPr id="72" name="Прямая соединительная линия 71">
          <a:extLst>
            <a:ext uri="{FF2B5EF4-FFF2-40B4-BE49-F238E27FC236}">
              <a16:creationId xmlns:a16="http://schemas.microsoft.com/office/drawing/2014/main" id="{00000000-0008-0000-0900-000048000000}"/>
            </a:ext>
          </a:extLst>
        </xdr:cNvPr>
        <xdr:cNvCxnSpPr/>
      </xdr:nvCxnSpPr>
      <xdr:spPr>
        <a:xfrm>
          <a:off x="19932603" y="12874000"/>
          <a:ext cx="273957" cy="487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21239</xdr:colOff>
      <xdr:row>71</xdr:row>
      <xdr:rowOff>123597</xdr:rowOff>
    </xdr:from>
    <xdr:to>
      <xdr:col>14</xdr:col>
      <xdr:colOff>211114</xdr:colOff>
      <xdr:row>71</xdr:row>
      <xdr:rowOff>123597</xdr:rowOff>
    </xdr:to>
    <xdr:cxnSp macro="">
      <xdr:nvCxnSpPr>
        <xdr:cNvPr id="73" name="Прямая соединительная линия 72">
          <a:extLst>
            <a:ext uri="{FF2B5EF4-FFF2-40B4-BE49-F238E27FC236}">
              <a16:creationId xmlns:a16="http://schemas.microsoft.com/office/drawing/2014/main" id="{00000000-0008-0000-0900-000049000000}"/>
            </a:ext>
          </a:extLst>
        </xdr:cNvPr>
        <xdr:cNvCxnSpPr/>
      </xdr:nvCxnSpPr>
      <xdr:spPr>
        <a:xfrm>
          <a:off x="14451614" y="18363972"/>
          <a:ext cx="189875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365663</xdr:colOff>
      <xdr:row>73</xdr:row>
      <xdr:rowOff>116069</xdr:rowOff>
    </xdr:from>
    <xdr:to>
      <xdr:col>24</xdr:col>
      <xdr:colOff>376869</xdr:colOff>
      <xdr:row>73</xdr:row>
      <xdr:rowOff>116069</xdr:rowOff>
    </xdr:to>
    <xdr:cxnSp macro="">
      <xdr:nvCxnSpPr>
        <xdr:cNvPr id="74" name="Прямая соединительная линия 73">
          <a:extLst>
            <a:ext uri="{FF2B5EF4-FFF2-40B4-BE49-F238E27FC236}">
              <a16:creationId xmlns:a16="http://schemas.microsoft.com/office/drawing/2014/main" id="{00000000-0008-0000-0900-00004A000000}"/>
            </a:ext>
          </a:extLst>
        </xdr:cNvPr>
        <xdr:cNvCxnSpPr/>
      </xdr:nvCxnSpPr>
      <xdr:spPr>
        <a:xfrm>
          <a:off x="20110988" y="18851744"/>
          <a:ext cx="601756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465676</xdr:colOff>
      <xdr:row>75</xdr:row>
      <xdr:rowOff>109623</xdr:rowOff>
    </xdr:from>
    <xdr:to>
      <xdr:col>14</xdr:col>
      <xdr:colOff>440949</xdr:colOff>
      <xdr:row>75</xdr:row>
      <xdr:rowOff>109623</xdr:rowOff>
    </xdr:to>
    <xdr:cxnSp macro="">
      <xdr:nvCxnSpPr>
        <xdr:cNvPr id="75" name="Прямая соединительная линия 74">
          <a:extLst>
            <a:ext uri="{FF2B5EF4-FFF2-40B4-BE49-F238E27FC236}">
              <a16:creationId xmlns:a16="http://schemas.microsoft.com/office/drawing/2014/main" id="{00000000-0008-0000-0900-00004B000000}"/>
            </a:ext>
          </a:extLst>
        </xdr:cNvPr>
        <xdr:cNvCxnSpPr/>
      </xdr:nvCxnSpPr>
      <xdr:spPr>
        <a:xfrm>
          <a:off x="14305501" y="19340598"/>
          <a:ext cx="565823" cy="0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45986</xdr:colOff>
      <xdr:row>79</xdr:row>
      <xdr:rowOff>123752</xdr:rowOff>
    </xdr:from>
    <xdr:to>
      <xdr:col>27</xdr:col>
      <xdr:colOff>179136</xdr:colOff>
      <xdr:row>79</xdr:row>
      <xdr:rowOff>125895</xdr:rowOff>
    </xdr:to>
    <xdr:cxnSp macro="">
      <xdr:nvCxnSpPr>
        <xdr:cNvPr id="78" name="Прямая соединительная линия 77">
          <a:extLst>
            <a:ext uri="{FF2B5EF4-FFF2-40B4-BE49-F238E27FC236}">
              <a16:creationId xmlns:a16="http://schemas.microsoft.com/office/drawing/2014/main" id="{00000000-0008-0000-0900-00004E000000}"/>
            </a:ext>
          </a:extLst>
        </xdr:cNvPr>
        <xdr:cNvCxnSpPr/>
      </xdr:nvCxnSpPr>
      <xdr:spPr>
        <a:xfrm>
          <a:off x="20972411" y="20345327"/>
          <a:ext cx="1314250" cy="2143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585250</xdr:colOff>
      <xdr:row>15</xdr:row>
      <xdr:rowOff>117243</xdr:rowOff>
    </xdr:from>
    <xdr:to>
      <xdr:col>13</xdr:col>
      <xdr:colOff>58284</xdr:colOff>
      <xdr:row>15</xdr:row>
      <xdr:rowOff>118118</xdr:rowOff>
    </xdr:to>
    <xdr:cxnSp macro="">
      <xdr:nvCxnSpPr>
        <xdr:cNvPr id="77" name="Прямая соединительная линия 76">
          <a:extLst>
            <a:ext uri="{FF2B5EF4-FFF2-40B4-BE49-F238E27FC236}">
              <a16:creationId xmlns:a16="http://schemas.microsoft.com/office/drawing/2014/main" id="{00000000-0008-0000-0900-00004D000000}"/>
            </a:ext>
          </a:extLst>
        </xdr:cNvPr>
        <xdr:cNvCxnSpPr/>
      </xdr:nvCxnSpPr>
      <xdr:spPr>
        <a:xfrm flipV="1">
          <a:off x="12619880" y="4581569"/>
          <a:ext cx="1336621" cy="875"/>
        </a:xfrm>
        <a:prstGeom prst="line">
          <a:avLst/>
        </a:prstGeom>
        <a:ln w="57150">
          <a:solidFill>
            <a:srgbClr val="00B0F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showRuler="0" zoomScaleNormal="100" zoomScaleSheetLayoutView="100" workbookViewId="0">
      <pane xSplit="7" ySplit="4" topLeftCell="H5" activePane="bottomRight" state="frozen"/>
      <selection pane="topRight" activeCell="K1" sqref="K1"/>
      <selection pane="bottomLeft" activeCell="A5" sqref="A5"/>
      <selection pane="bottomRight" activeCell="O5" sqref="O5:O9"/>
    </sheetView>
  </sheetViews>
  <sheetFormatPr defaultColWidth="8.85546875" defaultRowHeight="15" x14ac:dyDescent="0.25"/>
  <cols>
    <col min="1" max="1" width="79" customWidth="1"/>
    <col min="2" max="2" width="22.85546875" style="3" customWidth="1"/>
    <col min="3" max="3" width="6" style="3" customWidth="1"/>
    <col min="4" max="4" width="10.28515625" style="9" customWidth="1"/>
    <col min="5" max="5" width="12.28515625" style="3" customWidth="1"/>
    <col min="6" max="7" width="14.28515625" style="3" customWidth="1"/>
    <col min="8" max="10" width="10.28515625" customWidth="1"/>
  </cols>
  <sheetData>
    <row r="1" spans="1:28" ht="52.5" customHeight="1" x14ac:dyDescent="0.25">
      <c r="A1" s="280" t="s">
        <v>99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57"/>
    </row>
    <row r="2" spans="1:28" ht="19.5" customHeight="1" thickBot="1" x14ac:dyDescent="0.3">
      <c r="A2" s="19"/>
      <c r="B2" s="19"/>
      <c r="C2" s="19"/>
      <c r="D2" s="7"/>
      <c r="E2" s="19"/>
      <c r="F2" s="19"/>
      <c r="G2" s="19"/>
      <c r="H2" s="19"/>
      <c r="I2" s="19"/>
      <c r="J2" s="19"/>
    </row>
    <row r="3" spans="1:28" ht="15.75" thickBot="1" x14ac:dyDescent="0.3">
      <c r="A3" s="283" t="s">
        <v>0</v>
      </c>
      <c r="B3" s="283" t="s">
        <v>1</v>
      </c>
      <c r="C3" s="284" t="s">
        <v>81</v>
      </c>
      <c r="D3" s="284" t="s">
        <v>82</v>
      </c>
      <c r="E3" s="286" t="s">
        <v>27</v>
      </c>
      <c r="F3" s="283" t="s">
        <v>2</v>
      </c>
      <c r="G3" s="287" t="s">
        <v>3</v>
      </c>
      <c r="H3" s="288"/>
      <c r="I3" s="289"/>
      <c r="J3" s="289"/>
      <c r="K3" s="289"/>
      <c r="L3" s="289"/>
      <c r="M3" s="289"/>
      <c r="N3" s="289"/>
      <c r="O3" s="289"/>
      <c r="P3" s="290"/>
      <c r="Q3" s="291">
        <v>2023</v>
      </c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3"/>
    </row>
    <row r="4" spans="1:28" x14ac:dyDescent="0.25">
      <c r="A4" s="283"/>
      <c r="B4" s="283"/>
      <c r="C4" s="285"/>
      <c r="D4" s="285"/>
      <c r="E4" s="286"/>
      <c r="F4" s="283"/>
      <c r="G4" s="287"/>
      <c r="H4" s="61" t="s">
        <v>17</v>
      </c>
      <c r="I4" s="1" t="s">
        <v>18</v>
      </c>
      <c r="J4" s="1" t="s">
        <v>19</v>
      </c>
      <c r="K4" s="1" t="s">
        <v>20</v>
      </c>
      <c r="L4" s="1" t="s">
        <v>21</v>
      </c>
      <c r="M4" s="33" t="s">
        <v>22</v>
      </c>
      <c r="N4" s="33" t="s">
        <v>23</v>
      </c>
      <c r="O4" s="33" t="s">
        <v>24</v>
      </c>
      <c r="P4" s="58" t="s">
        <v>25</v>
      </c>
      <c r="Q4" s="75" t="s">
        <v>28</v>
      </c>
      <c r="R4" s="76" t="s">
        <v>29</v>
      </c>
      <c r="S4" s="76" t="s">
        <v>26</v>
      </c>
      <c r="T4" s="76" t="s">
        <v>17</v>
      </c>
      <c r="U4" s="76" t="s">
        <v>18</v>
      </c>
      <c r="V4" s="76" t="s">
        <v>19</v>
      </c>
      <c r="W4" s="76" t="s">
        <v>20</v>
      </c>
      <c r="X4" s="76" t="s">
        <v>21</v>
      </c>
      <c r="Y4" s="76" t="s">
        <v>22</v>
      </c>
      <c r="Z4" s="76" t="s">
        <v>23</v>
      </c>
      <c r="AA4" s="76" t="s">
        <v>24</v>
      </c>
      <c r="AB4" s="77" t="s">
        <v>25</v>
      </c>
    </row>
    <row r="5" spans="1:28" ht="47.25" x14ac:dyDescent="0.25">
      <c r="A5" s="6" t="s">
        <v>15</v>
      </c>
      <c r="B5" s="20"/>
      <c r="C5" s="20"/>
      <c r="D5" s="8"/>
      <c r="E5" s="21">
        <f>G5-F5</f>
        <v>620</v>
      </c>
      <c r="F5" s="5">
        <f>F6</f>
        <v>44671</v>
      </c>
      <c r="G5" s="59">
        <f>G84</f>
        <v>45291</v>
      </c>
      <c r="H5" s="29"/>
      <c r="I5" s="2"/>
      <c r="J5" s="2"/>
      <c r="K5" s="4"/>
      <c r="L5" s="4"/>
      <c r="M5" s="2"/>
      <c r="N5" s="2"/>
      <c r="O5" s="62"/>
      <c r="P5" s="72"/>
      <c r="Q5" s="63"/>
      <c r="R5" s="64"/>
      <c r="S5" s="64"/>
      <c r="T5" s="62"/>
      <c r="U5" s="2"/>
      <c r="V5" s="2"/>
      <c r="W5" s="2"/>
      <c r="X5" s="2"/>
      <c r="Y5" s="2"/>
      <c r="Z5" s="2"/>
      <c r="AA5" s="2"/>
      <c r="AB5" s="30"/>
    </row>
    <row r="6" spans="1:28" ht="19.5" customHeight="1" x14ac:dyDescent="0.25">
      <c r="A6" s="10" t="s">
        <v>30</v>
      </c>
      <c r="B6" s="1" t="s">
        <v>16</v>
      </c>
      <c r="C6" s="1"/>
      <c r="D6" s="11"/>
      <c r="E6" s="1">
        <v>14</v>
      </c>
      <c r="F6" s="12">
        <v>44671</v>
      </c>
      <c r="G6" s="60">
        <f>F6+E6</f>
        <v>44685</v>
      </c>
      <c r="H6" s="29"/>
      <c r="I6" s="2"/>
      <c r="J6" s="2"/>
      <c r="K6" s="4"/>
      <c r="L6" s="4"/>
      <c r="M6" s="2"/>
      <c r="N6" s="2"/>
      <c r="O6" s="62"/>
      <c r="P6" s="72"/>
      <c r="Q6" s="63"/>
      <c r="R6" s="64"/>
      <c r="S6" s="64"/>
      <c r="T6" s="62"/>
      <c r="U6" s="2"/>
      <c r="V6" s="2"/>
      <c r="W6" s="2"/>
      <c r="X6" s="2"/>
      <c r="Y6" s="2"/>
      <c r="Z6" s="2"/>
      <c r="AA6" s="2"/>
      <c r="AB6" s="30"/>
    </row>
    <row r="7" spans="1:28" ht="19.5" customHeight="1" x14ac:dyDescent="0.25">
      <c r="A7" s="13" t="s">
        <v>4</v>
      </c>
      <c r="B7" s="1" t="s">
        <v>5</v>
      </c>
      <c r="C7" s="1"/>
      <c r="D7" s="11"/>
      <c r="E7" s="1">
        <f t="shared" ref="E7:E15" si="0">G7-F7</f>
        <v>532</v>
      </c>
      <c r="F7" s="12">
        <f>F9</f>
        <v>44696</v>
      </c>
      <c r="G7" s="60">
        <f>G14</f>
        <v>45228</v>
      </c>
      <c r="H7" s="29"/>
      <c r="I7" s="2"/>
      <c r="J7" s="2"/>
      <c r="K7" s="4"/>
      <c r="L7" s="4"/>
      <c r="M7" s="2"/>
      <c r="N7" s="2"/>
      <c r="O7" s="62"/>
      <c r="P7" s="72"/>
      <c r="Q7" s="63"/>
      <c r="R7" s="64"/>
      <c r="S7" s="64"/>
      <c r="T7" s="62"/>
      <c r="U7" s="2"/>
      <c r="V7" s="2"/>
      <c r="W7" s="2"/>
      <c r="X7" s="2"/>
      <c r="Y7" s="2"/>
      <c r="Z7" s="2"/>
      <c r="AA7" s="2"/>
      <c r="AB7" s="30"/>
    </row>
    <row r="8" spans="1:28" ht="19.5" customHeight="1" x14ac:dyDescent="0.25">
      <c r="A8" s="13" t="s">
        <v>6</v>
      </c>
      <c r="B8" s="1" t="s">
        <v>5</v>
      </c>
      <c r="C8" s="1"/>
      <c r="D8" s="11"/>
      <c r="E8" s="1">
        <f>G8-F8</f>
        <v>107</v>
      </c>
      <c r="F8" s="12">
        <f>F9</f>
        <v>44696</v>
      </c>
      <c r="G8" s="60">
        <f>G13</f>
        <v>44803</v>
      </c>
      <c r="H8" s="29"/>
      <c r="I8" s="2"/>
      <c r="J8" s="2"/>
      <c r="K8" s="4"/>
      <c r="L8" s="4"/>
      <c r="M8" s="2"/>
      <c r="N8" s="2"/>
      <c r="O8" s="62"/>
      <c r="P8" s="72"/>
      <c r="Q8" s="63"/>
      <c r="R8" s="64"/>
      <c r="S8" s="64"/>
      <c r="T8" s="62"/>
      <c r="U8" s="2"/>
      <c r="V8" s="2"/>
      <c r="W8" s="2"/>
      <c r="X8" s="2"/>
      <c r="Y8" s="2"/>
      <c r="Z8" s="2"/>
      <c r="AA8" s="2"/>
      <c r="AB8" s="30"/>
    </row>
    <row r="9" spans="1:28" ht="19.5" customHeight="1" x14ac:dyDescent="0.25">
      <c r="A9" s="34" t="s">
        <v>106</v>
      </c>
      <c r="B9" s="1" t="s">
        <v>5</v>
      </c>
      <c r="C9" s="1"/>
      <c r="D9" s="11"/>
      <c r="E9" s="1">
        <v>30</v>
      </c>
      <c r="F9" s="12">
        <v>44696</v>
      </c>
      <c r="G9" s="60">
        <f>F9+E9</f>
        <v>44726</v>
      </c>
      <c r="H9" s="29"/>
      <c r="I9" s="2"/>
      <c r="J9" s="2"/>
      <c r="K9" s="4"/>
      <c r="L9" s="4"/>
      <c r="M9" s="2"/>
      <c r="N9" s="2"/>
      <c r="O9" s="62"/>
      <c r="P9" s="72"/>
      <c r="Q9" s="63"/>
      <c r="R9" s="64"/>
      <c r="S9" s="64"/>
      <c r="T9" s="62"/>
      <c r="U9" s="2"/>
      <c r="V9" s="2"/>
      <c r="W9" s="2"/>
      <c r="X9" s="2"/>
      <c r="Y9" s="2"/>
      <c r="Z9" s="2"/>
      <c r="AA9" s="2"/>
      <c r="AB9" s="30"/>
    </row>
    <row r="10" spans="1:28" s="26" customFormat="1" ht="19.5" customHeight="1" x14ac:dyDescent="0.25">
      <c r="A10" s="34" t="s">
        <v>93</v>
      </c>
      <c r="B10" s="1" t="s">
        <v>5</v>
      </c>
      <c r="C10" s="1"/>
      <c r="D10" s="11"/>
      <c r="E10" s="1">
        <v>58</v>
      </c>
      <c r="F10" s="12">
        <v>44727</v>
      </c>
      <c r="G10" s="60">
        <f>F10+E10</f>
        <v>44785</v>
      </c>
      <c r="H10" s="31"/>
      <c r="I10" s="24"/>
      <c r="J10" s="24"/>
      <c r="K10" s="25"/>
      <c r="L10" s="25"/>
      <c r="M10" s="24"/>
      <c r="N10" s="24"/>
      <c r="O10" s="62"/>
      <c r="P10" s="72"/>
      <c r="Q10" s="63"/>
      <c r="R10" s="64"/>
      <c r="S10" s="64"/>
      <c r="T10" s="62"/>
      <c r="U10" s="24"/>
      <c r="V10" s="24"/>
      <c r="W10" s="24"/>
      <c r="X10" s="24"/>
      <c r="Y10" s="24"/>
      <c r="Z10" s="24"/>
      <c r="AA10" s="24"/>
      <c r="AB10" s="32"/>
    </row>
    <row r="11" spans="1:28" s="26" customFormat="1" ht="25.5" x14ac:dyDescent="0.25">
      <c r="A11" s="35" t="s">
        <v>96</v>
      </c>
      <c r="B11" s="1" t="s">
        <v>5</v>
      </c>
      <c r="C11" s="36" t="s">
        <v>35</v>
      </c>
      <c r="D11" s="1">
        <f>285.3+171.7</f>
        <v>457</v>
      </c>
      <c r="E11" s="1">
        <v>89</v>
      </c>
      <c r="F11" s="12">
        <v>44711</v>
      </c>
      <c r="G11" s="60">
        <f>F11+E11</f>
        <v>44800</v>
      </c>
      <c r="H11" s="31"/>
      <c r="I11" s="24"/>
      <c r="J11" s="24"/>
      <c r="K11" s="25"/>
      <c r="L11" s="25"/>
      <c r="M11" s="24"/>
      <c r="N11" s="24"/>
      <c r="O11" s="62"/>
      <c r="P11" s="72"/>
      <c r="Q11" s="63"/>
      <c r="R11" s="64"/>
      <c r="S11" s="64"/>
      <c r="T11" s="62"/>
      <c r="U11" s="24"/>
      <c r="V11" s="24"/>
      <c r="W11" s="24"/>
      <c r="X11" s="24"/>
      <c r="Y11" s="24"/>
      <c r="Z11" s="24"/>
      <c r="AA11" s="24"/>
      <c r="AB11" s="32"/>
    </row>
    <row r="12" spans="1:28" s="26" customFormat="1" ht="19.5" customHeight="1" x14ac:dyDescent="0.25">
      <c r="A12" s="34" t="s">
        <v>102</v>
      </c>
      <c r="B12" s="1" t="s">
        <v>5</v>
      </c>
      <c r="C12" s="36" t="s">
        <v>35</v>
      </c>
      <c r="D12" s="1">
        <v>420</v>
      </c>
      <c r="E12" s="1">
        <v>25</v>
      </c>
      <c r="F12" s="12">
        <v>44731</v>
      </c>
      <c r="G12" s="60">
        <f>F12+E12</f>
        <v>44756</v>
      </c>
      <c r="H12" s="31"/>
      <c r="I12" s="24"/>
      <c r="J12" s="24"/>
      <c r="K12" s="25"/>
      <c r="L12" s="25"/>
      <c r="M12" s="24"/>
      <c r="N12" s="24"/>
      <c r="O12" s="62"/>
      <c r="P12" s="72"/>
      <c r="Q12" s="63"/>
      <c r="R12" s="64"/>
      <c r="S12" s="64"/>
      <c r="T12" s="62"/>
      <c r="U12" s="24"/>
      <c r="V12" s="24"/>
      <c r="W12" s="24"/>
      <c r="X12" s="24"/>
      <c r="Y12" s="24"/>
      <c r="Z12" s="24"/>
      <c r="AA12" s="24"/>
      <c r="AB12" s="32"/>
    </row>
    <row r="13" spans="1:28" s="26" customFormat="1" ht="19.5" customHeight="1" x14ac:dyDescent="0.25">
      <c r="A13" s="34" t="s">
        <v>101</v>
      </c>
      <c r="B13" s="1" t="s">
        <v>5</v>
      </c>
      <c r="C13" s="36" t="s">
        <v>35</v>
      </c>
      <c r="D13" s="1">
        <v>228</v>
      </c>
      <c r="E13" s="1">
        <v>19</v>
      </c>
      <c r="F13" s="12">
        <v>44784</v>
      </c>
      <c r="G13" s="60">
        <f>F13+E13</f>
        <v>44803</v>
      </c>
      <c r="H13" s="31"/>
      <c r="I13" s="24"/>
      <c r="J13" s="24"/>
      <c r="K13" s="25"/>
      <c r="L13" s="25"/>
      <c r="M13" s="24"/>
      <c r="N13" s="24"/>
      <c r="O13" s="62"/>
      <c r="P13" s="72"/>
      <c r="Q13" s="63"/>
      <c r="R13" s="64"/>
      <c r="S13" s="64"/>
      <c r="T13" s="62"/>
      <c r="U13" s="24"/>
      <c r="V13" s="24"/>
      <c r="W13" s="24"/>
      <c r="X13" s="24"/>
      <c r="Y13" s="24"/>
      <c r="Z13" s="24"/>
      <c r="AA13" s="24"/>
      <c r="AB13" s="32"/>
    </row>
    <row r="14" spans="1:28" s="26" customFormat="1" ht="19.5" customHeight="1" x14ac:dyDescent="0.25">
      <c r="A14" s="13" t="s">
        <v>7</v>
      </c>
      <c r="B14" s="1" t="s">
        <v>5</v>
      </c>
      <c r="C14" s="1"/>
      <c r="D14" s="11"/>
      <c r="E14" s="1">
        <f t="shared" si="0"/>
        <v>489</v>
      </c>
      <c r="F14" s="12">
        <f>F15</f>
        <v>44739</v>
      </c>
      <c r="G14" s="60">
        <f>G75</f>
        <v>45228</v>
      </c>
      <c r="H14" s="31"/>
      <c r="I14" s="24"/>
      <c r="J14" s="24"/>
      <c r="K14" s="25"/>
      <c r="L14" s="25"/>
      <c r="M14" s="24"/>
      <c r="N14" s="24"/>
      <c r="O14" s="62"/>
      <c r="P14" s="72"/>
      <c r="Q14" s="63"/>
      <c r="R14" s="64"/>
      <c r="S14" s="64"/>
      <c r="T14" s="62"/>
      <c r="U14" s="24"/>
      <c r="V14" s="24"/>
      <c r="W14" s="24"/>
      <c r="X14" s="24"/>
      <c r="Y14" s="24"/>
      <c r="Z14" s="24"/>
      <c r="AA14" s="24"/>
      <c r="AB14" s="32"/>
    </row>
    <row r="15" spans="1:28" s="26" customFormat="1" ht="19.5" customHeight="1" x14ac:dyDescent="0.25">
      <c r="A15" s="14" t="s">
        <v>43</v>
      </c>
      <c r="B15" s="1" t="s">
        <v>5</v>
      </c>
      <c r="C15" s="1"/>
      <c r="D15" s="11"/>
      <c r="E15" s="1">
        <f t="shared" si="0"/>
        <v>87</v>
      </c>
      <c r="F15" s="12">
        <f>F16</f>
        <v>44739</v>
      </c>
      <c r="G15" s="60">
        <f>G20</f>
        <v>44826</v>
      </c>
      <c r="H15" s="31"/>
      <c r="I15" s="24"/>
      <c r="J15" s="24"/>
      <c r="K15" s="25"/>
      <c r="L15" s="25"/>
      <c r="M15" s="24"/>
      <c r="N15" s="24"/>
      <c r="O15" s="62"/>
      <c r="P15" s="72"/>
      <c r="Q15" s="63"/>
      <c r="R15" s="64"/>
      <c r="S15" s="64"/>
      <c r="T15" s="62"/>
      <c r="U15" s="24"/>
      <c r="V15" s="24"/>
      <c r="W15" s="24"/>
      <c r="X15" s="24"/>
      <c r="Y15" s="24"/>
      <c r="Z15" s="24"/>
      <c r="AA15" s="24"/>
      <c r="AB15" s="32"/>
    </row>
    <row r="16" spans="1:28" s="26" customFormat="1" ht="19.5" customHeight="1" x14ac:dyDescent="0.25">
      <c r="A16" s="23" t="s">
        <v>97</v>
      </c>
      <c r="B16" s="1" t="s">
        <v>5</v>
      </c>
      <c r="C16" s="36" t="s">
        <v>35</v>
      </c>
      <c r="D16" s="15">
        <v>286</v>
      </c>
      <c r="E16" s="1">
        <v>60</v>
      </c>
      <c r="F16" s="12">
        <v>44739</v>
      </c>
      <c r="G16" s="60">
        <f>F16+E16</f>
        <v>44799</v>
      </c>
      <c r="H16" s="31"/>
      <c r="I16" s="24"/>
      <c r="J16" s="24"/>
      <c r="K16" s="25"/>
      <c r="L16" s="25"/>
      <c r="M16" s="24"/>
      <c r="N16" s="24"/>
      <c r="O16" s="62"/>
      <c r="P16" s="72"/>
      <c r="Q16" s="63"/>
      <c r="R16" s="64"/>
      <c r="S16" s="64"/>
      <c r="T16" s="62"/>
      <c r="U16" s="24"/>
      <c r="V16" s="24"/>
      <c r="W16" s="24"/>
      <c r="X16" s="24"/>
      <c r="Y16" s="24"/>
      <c r="Z16" s="24"/>
      <c r="AA16" s="24"/>
      <c r="AB16" s="32"/>
    </row>
    <row r="17" spans="1:28" s="26" customFormat="1" ht="19.5" customHeight="1" x14ac:dyDescent="0.25">
      <c r="A17" s="23" t="s">
        <v>31</v>
      </c>
      <c r="B17" s="1" t="s">
        <v>5</v>
      </c>
      <c r="C17" s="36" t="s">
        <v>35</v>
      </c>
      <c r="D17" s="15">
        <v>980</v>
      </c>
      <c r="E17" s="1">
        <v>30</v>
      </c>
      <c r="F17" s="12">
        <f>F16+23</f>
        <v>44762</v>
      </c>
      <c r="G17" s="60">
        <f t="shared" ref="G17:G20" si="1">F17+E17</f>
        <v>44792</v>
      </c>
      <c r="H17" s="31"/>
      <c r="I17" s="24"/>
      <c r="J17" s="24"/>
      <c r="K17" s="25"/>
      <c r="L17" s="25"/>
      <c r="M17" s="24"/>
      <c r="N17" s="24"/>
      <c r="O17" s="62"/>
      <c r="P17" s="72"/>
      <c r="Q17" s="63"/>
      <c r="R17" s="64"/>
      <c r="S17" s="64"/>
      <c r="T17" s="62"/>
      <c r="U17" s="24"/>
      <c r="V17" s="24"/>
      <c r="W17" s="24"/>
      <c r="X17" s="24"/>
      <c r="Y17" s="24"/>
      <c r="Z17" s="24"/>
      <c r="AA17" s="24"/>
      <c r="AB17" s="32"/>
    </row>
    <row r="18" spans="1:28" s="26" customFormat="1" ht="19.5" customHeight="1" x14ac:dyDescent="0.25">
      <c r="A18" s="37" t="s">
        <v>32</v>
      </c>
      <c r="B18" s="1" t="s">
        <v>5</v>
      </c>
      <c r="C18" s="36" t="s">
        <v>37</v>
      </c>
      <c r="D18" s="15">
        <v>46</v>
      </c>
      <c r="E18" s="1">
        <v>37</v>
      </c>
      <c r="F18" s="12">
        <f>G17-11</f>
        <v>44781</v>
      </c>
      <c r="G18" s="60">
        <f t="shared" si="1"/>
        <v>44818</v>
      </c>
      <c r="H18" s="31"/>
      <c r="I18" s="24"/>
      <c r="J18" s="24"/>
      <c r="K18" s="25"/>
      <c r="L18" s="25"/>
      <c r="M18" s="24"/>
      <c r="N18" s="24"/>
      <c r="O18" s="62"/>
      <c r="P18" s="72"/>
      <c r="Q18" s="63"/>
      <c r="R18" s="64"/>
      <c r="S18" s="64"/>
      <c r="T18" s="62"/>
      <c r="U18" s="24"/>
      <c r="V18" s="24"/>
      <c r="W18" s="24"/>
      <c r="X18" s="24"/>
      <c r="Y18" s="24"/>
      <c r="Z18" s="24"/>
      <c r="AA18" s="24"/>
      <c r="AB18" s="32"/>
    </row>
    <row r="19" spans="1:28" s="26" customFormat="1" ht="19.5" customHeight="1" x14ac:dyDescent="0.25">
      <c r="A19" s="37" t="s">
        <v>33</v>
      </c>
      <c r="B19" s="1" t="s">
        <v>5</v>
      </c>
      <c r="C19" s="36" t="s">
        <v>37</v>
      </c>
      <c r="D19" s="15">
        <v>654</v>
      </c>
      <c r="E19" s="1">
        <v>35</v>
      </c>
      <c r="F19" s="12">
        <f>F18+10</f>
        <v>44791</v>
      </c>
      <c r="G19" s="60">
        <f t="shared" si="1"/>
        <v>44826</v>
      </c>
      <c r="H19" s="31"/>
      <c r="I19" s="24"/>
      <c r="J19" s="24"/>
      <c r="K19" s="25"/>
      <c r="L19" s="25"/>
      <c r="M19" s="24"/>
      <c r="N19" s="24"/>
      <c r="O19" s="62"/>
      <c r="P19" s="72"/>
      <c r="Q19" s="63"/>
      <c r="R19" s="64"/>
      <c r="S19" s="64"/>
      <c r="T19" s="62"/>
      <c r="U19" s="24"/>
      <c r="V19" s="24"/>
      <c r="W19" s="24"/>
      <c r="X19" s="24"/>
      <c r="Y19" s="24"/>
      <c r="Z19" s="24"/>
      <c r="AA19" s="24"/>
      <c r="AB19" s="32"/>
    </row>
    <row r="20" spans="1:28" s="26" customFormat="1" ht="19.5" customHeight="1" x14ac:dyDescent="0.25">
      <c r="A20" s="23" t="s">
        <v>34</v>
      </c>
      <c r="B20" s="1" t="s">
        <v>5</v>
      </c>
      <c r="C20" s="36" t="s">
        <v>38</v>
      </c>
      <c r="D20" s="15">
        <v>49</v>
      </c>
      <c r="E20" s="1">
        <v>30</v>
      </c>
      <c r="F20" s="12">
        <f>F19+5</f>
        <v>44796</v>
      </c>
      <c r="G20" s="60">
        <f t="shared" si="1"/>
        <v>44826</v>
      </c>
      <c r="H20" s="31"/>
      <c r="I20" s="24"/>
      <c r="J20" s="24"/>
      <c r="K20" s="25"/>
      <c r="L20" s="25"/>
      <c r="M20" s="24"/>
      <c r="N20" s="24"/>
      <c r="O20" s="62"/>
      <c r="P20" s="72"/>
      <c r="Q20" s="63"/>
      <c r="R20" s="64"/>
      <c r="S20" s="64"/>
      <c r="T20" s="62"/>
      <c r="U20" s="24"/>
      <c r="V20" s="24"/>
      <c r="W20" s="24"/>
      <c r="X20" s="24"/>
      <c r="Y20" s="24"/>
      <c r="Z20" s="24"/>
      <c r="AA20" s="24"/>
      <c r="AB20" s="32"/>
    </row>
    <row r="21" spans="1:28" s="26" customFormat="1" ht="19.5" customHeight="1" x14ac:dyDescent="0.25">
      <c r="A21" s="14" t="s">
        <v>44</v>
      </c>
      <c r="B21" s="1" t="s">
        <v>5</v>
      </c>
      <c r="C21" s="1"/>
      <c r="D21" s="11"/>
      <c r="E21" s="1">
        <f t="shared" ref="E21:E25" si="2">G21-F21</f>
        <v>60</v>
      </c>
      <c r="F21" s="81">
        <f>F22</f>
        <v>44805</v>
      </c>
      <c r="G21" s="82">
        <f>G24</f>
        <v>44865</v>
      </c>
      <c r="H21" s="31"/>
      <c r="I21" s="24"/>
      <c r="J21" s="24"/>
      <c r="K21" s="25"/>
      <c r="L21" s="25"/>
      <c r="M21" s="24"/>
      <c r="N21" s="24"/>
      <c r="O21" s="62"/>
      <c r="P21" s="72"/>
      <c r="Q21" s="63"/>
      <c r="R21" s="64"/>
      <c r="S21" s="64"/>
      <c r="T21" s="62"/>
      <c r="U21" s="24"/>
      <c r="V21" s="24"/>
      <c r="W21" s="24"/>
      <c r="X21" s="24"/>
      <c r="Y21" s="24"/>
      <c r="Z21" s="24"/>
      <c r="AA21" s="24"/>
      <c r="AB21" s="32"/>
    </row>
    <row r="22" spans="1:28" s="26" customFormat="1" ht="19.5" customHeight="1" x14ac:dyDescent="0.25">
      <c r="A22" s="23" t="s">
        <v>41</v>
      </c>
      <c r="B22" s="1" t="s">
        <v>5</v>
      </c>
      <c r="C22" s="16" t="s">
        <v>42</v>
      </c>
      <c r="D22" s="15">
        <v>284</v>
      </c>
      <c r="E22" s="1">
        <f t="shared" si="2"/>
        <v>30</v>
      </c>
      <c r="F22" s="81">
        <v>44805</v>
      </c>
      <c r="G22" s="82">
        <v>44835</v>
      </c>
      <c r="H22" s="31"/>
      <c r="I22" s="24"/>
      <c r="J22" s="24"/>
      <c r="K22" s="25"/>
      <c r="L22" s="25"/>
      <c r="M22" s="24"/>
      <c r="N22" s="24"/>
      <c r="O22" s="62"/>
      <c r="P22" s="72"/>
      <c r="Q22" s="63"/>
      <c r="R22" s="64"/>
      <c r="S22" s="64"/>
      <c r="T22" s="62"/>
      <c r="U22" s="24"/>
      <c r="V22" s="24"/>
      <c r="W22" s="24"/>
      <c r="X22" s="24"/>
      <c r="Y22" s="24"/>
      <c r="Z22" s="24"/>
      <c r="AA22" s="24"/>
      <c r="AB22" s="32"/>
    </row>
    <row r="23" spans="1:28" s="26" customFormat="1" ht="19.5" customHeight="1" x14ac:dyDescent="0.25">
      <c r="A23" s="23" t="s">
        <v>40</v>
      </c>
      <c r="B23" s="1" t="s">
        <v>5</v>
      </c>
      <c r="C23" s="17" t="s">
        <v>42</v>
      </c>
      <c r="D23" s="15">
        <v>173</v>
      </c>
      <c r="E23" s="1">
        <f t="shared" si="2"/>
        <v>60</v>
      </c>
      <c r="F23" s="81">
        <v>44805</v>
      </c>
      <c r="G23" s="82">
        <v>44865</v>
      </c>
      <c r="H23" s="31"/>
      <c r="I23" s="24"/>
      <c r="J23" s="24"/>
      <c r="K23" s="25"/>
      <c r="L23" s="25"/>
      <c r="M23" s="24"/>
      <c r="N23" s="24"/>
      <c r="O23" s="62"/>
      <c r="P23" s="72"/>
      <c r="Q23" s="63"/>
      <c r="R23" s="64"/>
      <c r="S23" s="64"/>
      <c r="T23" s="62"/>
      <c r="U23" s="24"/>
      <c r="V23" s="24"/>
      <c r="W23" s="24"/>
      <c r="X23" s="24"/>
      <c r="Y23" s="24"/>
      <c r="Z23" s="24"/>
      <c r="AA23" s="24"/>
      <c r="AB23" s="32"/>
    </row>
    <row r="24" spans="1:28" s="26" customFormat="1" ht="19.5" customHeight="1" x14ac:dyDescent="0.25">
      <c r="A24" s="23" t="s">
        <v>39</v>
      </c>
      <c r="B24" s="1" t="s">
        <v>5</v>
      </c>
      <c r="C24" s="16" t="s">
        <v>42</v>
      </c>
      <c r="D24" s="15">
        <v>681</v>
      </c>
      <c r="E24" s="1">
        <f t="shared" si="2"/>
        <v>30</v>
      </c>
      <c r="F24" s="81">
        <f>G22</f>
        <v>44835</v>
      </c>
      <c r="G24" s="82">
        <v>44865</v>
      </c>
      <c r="H24" s="31"/>
      <c r="I24" s="24"/>
      <c r="J24" s="24"/>
      <c r="K24" s="25"/>
      <c r="L24" s="25"/>
      <c r="M24" s="24"/>
      <c r="N24" s="24"/>
      <c r="O24" s="62"/>
      <c r="P24" s="72"/>
      <c r="Q24" s="63"/>
      <c r="R24" s="64"/>
      <c r="S24" s="64"/>
      <c r="T24" s="62"/>
      <c r="U24" s="24"/>
      <c r="V24" s="24"/>
      <c r="W24" s="24"/>
      <c r="X24" s="24"/>
      <c r="Y24" s="24"/>
      <c r="Z24" s="24"/>
      <c r="AA24" s="24"/>
      <c r="AB24" s="32"/>
    </row>
    <row r="25" spans="1:28" s="26" customFormat="1" ht="19.5" customHeight="1" x14ac:dyDescent="0.25">
      <c r="A25" s="14" t="s">
        <v>45</v>
      </c>
      <c r="B25" s="1" t="s">
        <v>5</v>
      </c>
      <c r="C25" s="1"/>
      <c r="D25" s="11"/>
      <c r="E25" s="1">
        <f t="shared" si="2"/>
        <v>113</v>
      </c>
      <c r="F25" s="12">
        <f>F26</f>
        <v>44742</v>
      </c>
      <c r="G25" s="60">
        <f>G27</f>
        <v>44855</v>
      </c>
      <c r="H25" s="31"/>
      <c r="I25" s="24"/>
      <c r="J25" s="24"/>
      <c r="K25" s="25"/>
      <c r="L25" s="25"/>
      <c r="M25" s="24"/>
      <c r="N25" s="24"/>
      <c r="O25" s="62"/>
      <c r="P25" s="72"/>
      <c r="Q25" s="63"/>
      <c r="R25" s="64"/>
      <c r="S25" s="64"/>
      <c r="T25" s="62"/>
      <c r="U25" s="24"/>
      <c r="V25" s="24"/>
      <c r="W25" s="24"/>
      <c r="X25" s="24"/>
      <c r="Y25" s="24"/>
      <c r="Z25" s="24"/>
      <c r="AA25" s="24"/>
      <c r="AB25" s="32"/>
    </row>
    <row r="26" spans="1:28" s="26" customFormat="1" ht="19.5" customHeight="1" x14ac:dyDescent="0.25">
      <c r="A26" s="38" t="s">
        <v>78</v>
      </c>
      <c r="B26" s="1" t="s">
        <v>5</v>
      </c>
      <c r="C26" s="39" t="s">
        <v>37</v>
      </c>
      <c r="D26" s="15">
        <v>12240</v>
      </c>
      <c r="E26" s="1">
        <v>71</v>
      </c>
      <c r="F26" s="12">
        <v>44742</v>
      </c>
      <c r="G26" s="60">
        <f>F26+E26</f>
        <v>44813</v>
      </c>
      <c r="H26" s="31"/>
      <c r="I26" s="24"/>
      <c r="J26" s="24"/>
      <c r="K26" s="25"/>
      <c r="L26" s="25"/>
      <c r="M26" s="24"/>
      <c r="N26" s="24"/>
      <c r="O26" s="62"/>
      <c r="P26" s="72"/>
      <c r="Q26" s="63"/>
      <c r="R26" s="64"/>
      <c r="S26" s="64"/>
      <c r="T26" s="62"/>
      <c r="U26" s="24"/>
      <c r="V26" s="24"/>
      <c r="W26" s="24"/>
      <c r="X26" s="24"/>
      <c r="Y26" s="24"/>
      <c r="Z26" s="24"/>
      <c r="AA26" s="24"/>
      <c r="AB26" s="32"/>
    </row>
    <row r="27" spans="1:28" s="26" customFormat="1" ht="19.5" customHeight="1" x14ac:dyDescent="0.25">
      <c r="A27" s="38" t="s">
        <v>94</v>
      </c>
      <c r="B27" s="1" t="s">
        <v>5</v>
      </c>
      <c r="C27" s="39" t="s">
        <v>37</v>
      </c>
      <c r="D27" s="15">
        <v>5069</v>
      </c>
      <c r="E27" s="1">
        <v>103</v>
      </c>
      <c r="F27" s="12">
        <f>F26+10</f>
        <v>44752</v>
      </c>
      <c r="G27" s="60">
        <f t="shared" ref="G27:G28" si="3">F27+E27</f>
        <v>44855</v>
      </c>
      <c r="H27" s="31"/>
      <c r="I27" s="24"/>
      <c r="J27" s="24"/>
      <c r="K27" s="25"/>
      <c r="L27" s="25"/>
      <c r="M27" s="24"/>
      <c r="N27" s="24"/>
      <c r="O27" s="62"/>
      <c r="P27" s="72"/>
      <c r="Q27" s="63"/>
      <c r="R27" s="64"/>
      <c r="S27" s="64"/>
      <c r="T27" s="62"/>
      <c r="U27" s="24"/>
      <c r="V27" s="24"/>
      <c r="W27" s="24"/>
      <c r="X27" s="24"/>
      <c r="Y27" s="24"/>
      <c r="Z27" s="24"/>
      <c r="AA27" s="24"/>
      <c r="AB27" s="32"/>
    </row>
    <row r="28" spans="1:28" s="26" customFormat="1" ht="19.5" customHeight="1" x14ac:dyDescent="0.25">
      <c r="A28" s="38" t="s">
        <v>79</v>
      </c>
      <c r="B28" s="1" t="s">
        <v>5</v>
      </c>
      <c r="C28" s="40" t="s">
        <v>42</v>
      </c>
      <c r="D28" s="15">
        <v>2890</v>
      </c>
      <c r="E28" s="1">
        <v>33</v>
      </c>
      <c r="F28" s="12">
        <v>44767</v>
      </c>
      <c r="G28" s="60">
        <f t="shared" si="3"/>
        <v>44800</v>
      </c>
      <c r="H28" s="31"/>
      <c r="I28" s="24"/>
      <c r="J28" s="24"/>
      <c r="K28" s="25"/>
      <c r="L28" s="25"/>
      <c r="M28" s="24"/>
      <c r="N28" s="24"/>
      <c r="O28" s="62"/>
      <c r="P28" s="72"/>
      <c r="Q28" s="63"/>
      <c r="R28" s="64"/>
      <c r="S28" s="64"/>
      <c r="T28" s="62"/>
      <c r="U28" s="24"/>
      <c r="V28" s="24"/>
      <c r="W28" s="24"/>
      <c r="X28" s="24"/>
      <c r="Y28" s="24"/>
      <c r="Z28" s="24"/>
      <c r="AA28" s="24"/>
      <c r="AB28" s="32"/>
    </row>
    <row r="29" spans="1:28" s="26" customFormat="1" ht="19.5" customHeight="1" x14ac:dyDescent="0.25">
      <c r="A29" s="18" t="s">
        <v>50</v>
      </c>
      <c r="B29" s="1" t="s">
        <v>5</v>
      </c>
      <c r="C29" s="1"/>
      <c r="D29" s="11"/>
      <c r="E29" s="1">
        <f>G29-F29</f>
        <v>337</v>
      </c>
      <c r="F29" s="12">
        <f>F30</f>
        <v>44795</v>
      </c>
      <c r="G29" s="60">
        <f>G32</f>
        <v>45132</v>
      </c>
      <c r="H29" s="31"/>
      <c r="I29" s="24"/>
      <c r="J29" s="24"/>
      <c r="K29" s="25"/>
      <c r="L29" s="25"/>
      <c r="M29" s="24"/>
      <c r="N29" s="24"/>
      <c r="O29" s="62"/>
      <c r="P29" s="72"/>
      <c r="Q29" s="63"/>
      <c r="R29" s="64"/>
      <c r="S29" s="64"/>
      <c r="T29" s="62"/>
      <c r="U29" s="24"/>
      <c r="V29" s="24"/>
      <c r="W29" s="24"/>
      <c r="X29" s="24"/>
      <c r="Y29" s="24"/>
      <c r="Z29" s="24"/>
      <c r="AA29" s="24"/>
      <c r="AB29" s="32"/>
    </row>
    <row r="30" spans="1:28" s="26" customFormat="1" ht="19.5" customHeight="1" x14ac:dyDescent="0.25">
      <c r="A30" s="23" t="s">
        <v>46</v>
      </c>
      <c r="B30" s="1" t="s">
        <v>5</v>
      </c>
      <c r="C30" s="16" t="s">
        <v>37</v>
      </c>
      <c r="D30" s="15">
        <v>193</v>
      </c>
      <c r="E30" s="1">
        <v>69</v>
      </c>
      <c r="F30" s="70">
        <f>G30-E30</f>
        <v>44795</v>
      </c>
      <c r="G30" s="71">
        <v>44864</v>
      </c>
      <c r="H30" s="31"/>
      <c r="I30" s="24"/>
      <c r="J30" s="24"/>
      <c r="K30" s="25"/>
      <c r="L30" s="25"/>
      <c r="M30" s="24"/>
      <c r="N30" s="24"/>
      <c r="O30" s="62"/>
      <c r="P30" s="72"/>
      <c r="Q30" s="63"/>
      <c r="R30" s="64"/>
      <c r="S30" s="64"/>
      <c r="T30" s="62"/>
      <c r="U30" s="24"/>
      <c r="V30" s="24"/>
      <c r="W30" s="24"/>
      <c r="X30" s="24"/>
      <c r="Y30" s="24"/>
      <c r="Z30" s="24"/>
      <c r="AA30" s="24"/>
      <c r="AB30" s="32"/>
    </row>
    <row r="31" spans="1:28" s="26" customFormat="1" ht="19.5" customHeight="1" x14ac:dyDescent="0.25">
      <c r="A31" s="23" t="s">
        <v>47</v>
      </c>
      <c r="B31" s="1" t="s">
        <v>5</v>
      </c>
      <c r="C31" s="16" t="s">
        <v>49</v>
      </c>
      <c r="D31" s="15">
        <v>1</v>
      </c>
      <c r="E31" s="1">
        <v>40</v>
      </c>
      <c r="F31" s="70">
        <v>45050</v>
      </c>
      <c r="G31" s="71">
        <f>F31+E31</f>
        <v>45090</v>
      </c>
      <c r="H31" s="31" t="s">
        <v>100</v>
      </c>
      <c r="I31" s="24"/>
      <c r="J31" s="24"/>
      <c r="K31" s="25"/>
      <c r="L31" s="25"/>
      <c r="M31" s="24"/>
      <c r="N31" s="24"/>
      <c r="O31" s="62"/>
      <c r="P31" s="72"/>
      <c r="Q31" s="63"/>
      <c r="R31" s="64"/>
      <c r="S31" s="64"/>
      <c r="T31" s="62"/>
      <c r="U31" s="24"/>
      <c r="V31" s="24"/>
      <c r="W31" s="24"/>
      <c r="X31" s="24"/>
      <c r="Y31" s="24"/>
      <c r="Z31" s="24"/>
      <c r="AA31" s="24"/>
      <c r="AB31" s="32"/>
    </row>
    <row r="32" spans="1:28" s="26" customFormat="1" ht="19.5" customHeight="1" x14ac:dyDescent="0.25">
      <c r="A32" s="23" t="s">
        <v>80</v>
      </c>
      <c r="B32" s="1" t="s">
        <v>5</v>
      </c>
      <c r="C32" s="16" t="s">
        <v>48</v>
      </c>
      <c r="D32" s="15">
        <f>12.66+1.5</f>
        <v>14.16</v>
      </c>
      <c r="E32" s="1">
        <v>41</v>
      </c>
      <c r="F32" s="70">
        <f>G31+1</f>
        <v>45091</v>
      </c>
      <c r="G32" s="71">
        <f>F32+E32</f>
        <v>45132</v>
      </c>
      <c r="H32" s="31"/>
      <c r="I32" s="24"/>
      <c r="J32" s="24"/>
      <c r="K32" s="25"/>
      <c r="L32" s="25"/>
      <c r="M32" s="24"/>
      <c r="N32" s="24"/>
      <c r="O32" s="62"/>
      <c r="P32" s="72"/>
      <c r="Q32" s="63"/>
      <c r="R32" s="64"/>
      <c r="S32" s="64"/>
      <c r="T32" s="62"/>
      <c r="U32" s="24"/>
      <c r="V32" s="24"/>
      <c r="W32" s="24"/>
      <c r="X32" s="24"/>
      <c r="Y32" s="24"/>
      <c r="Z32" s="24"/>
      <c r="AA32" s="24"/>
      <c r="AB32" s="32"/>
    </row>
    <row r="33" spans="1:28" s="26" customFormat="1" ht="19.5" customHeight="1" x14ac:dyDescent="0.25">
      <c r="A33" s="14" t="s">
        <v>51</v>
      </c>
      <c r="B33" s="1" t="s">
        <v>5</v>
      </c>
      <c r="C33" s="1"/>
      <c r="D33" s="11"/>
      <c r="E33" s="1">
        <f>G33-F33</f>
        <v>30</v>
      </c>
      <c r="F33" s="12">
        <f>F34</f>
        <v>44805</v>
      </c>
      <c r="G33" s="60">
        <f>G36</f>
        <v>44835</v>
      </c>
      <c r="H33" s="31"/>
      <c r="I33" s="24"/>
      <c r="J33" s="24"/>
      <c r="K33" s="25"/>
      <c r="L33" s="25"/>
      <c r="M33" s="24"/>
      <c r="N33" s="24"/>
      <c r="O33" s="62"/>
      <c r="P33" s="72"/>
      <c r="Q33" s="63"/>
      <c r="R33" s="64"/>
      <c r="S33" s="64"/>
      <c r="T33" s="62"/>
      <c r="U33" s="24"/>
      <c r="V33" s="24"/>
      <c r="W33" s="24"/>
      <c r="X33" s="24"/>
      <c r="Y33" s="24"/>
      <c r="Z33" s="24"/>
      <c r="AA33" s="24"/>
      <c r="AB33" s="32"/>
    </row>
    <row r="34" spans="1:28" s="26" customFormat="1" ht="19.5" customHeight="1" x14ac:dyDescent="0.25">
      <c r="A34" s="23" t="s">
        <v>52</v>
      </c>
      <c r="B34" s="1" t="s">
        <v>5</v>
      </c>
      <c r="C34" s="16" t="s">
        <v>36</v>
      </c>
      <c r="D34" s="1">
        <v>14</v>
      </c>
      <c r="E34" s="1">
        <f>G34-F34</f>
        <v>9</v>
      </c>
      <c r="F34" s="12">
        <v>44805</v>
      </c>
      <c r="G34" s="60">
        <v>44814</v>
      </c>
      <c r="H34" s="31"/>
      <c r="I34" s="24"/>
      <c r="J34" s="24"/>
      <c r="K34" s="25"/>
      <c r="L34" s="25"/>
      <c r="M34" s="24"/>
      <c r="N34" s="24"/>
      <c r="O34" s="62"/>
      <c r="P34" s="72"/>
      <c r="Q34" s="63"/>
      <c r="R34" s="64"/>
      <c r="S34" s="64"/>
      <c r="T34" s="62"/>
      <c r="U34" s="24"/>
      <c r="V34" s="24"/>
      <c r="W34" s="24"/>
      <c r="X34" s="24"/>
      <c r="Y34" s="24"/>
      <c r="Z34" s="24"/>
      <c r="AA34" s="24"/>
      <c r="AB34" s="32"/>
    </row>
    <row r="35" spans="1:28" s="26" customFormat="1" ht="19.5" customHeight="1" x14ac:dyDescent="0.25">
      <c r="A35" s="23" t="s">
        <v>53</v>
      </c>
      <c r="B35" s="1" t="s">
        <v>5</v>
      </c>
      <c r="C35" s="16" t="s">
        <v>36</v>
      </c>
      <c r="D35" s="1">
        <v>14</v>
      </c>
      <c r="E35" s="1">
        <f t="shared" ref="E35:E40" si="4">G35-F35</f>
        <v>6</v>
      </c>
      <c r="F35" s="12">
        <v>44808</v>
      </c>
      <c r="G35" s="60">
        <v>44814</v>
      </c>
      <c r="H35" s="31"/>
      <c r="I35" s="24"/>
      <c r="J35" s="24"/>
      <c r="K35" s="25"/>
      <c r="L35" s="25"/>
      <c r="M35" s="24"/>
      <c r="N35" s="24"/>
      <c r="O35" s="62"/>
      <c r="P35" s="72"/>
      <c r="Q35" s="63"/>
      <c r="R35" s="64"/>
      <c r="S35" s="64"/>
      <c r="T35" s="62"/>
      <c r="U35" s="24"/>
      <c r="V35" s="24"/>
      <c r="W35" s="24"/>
      <c r="X35" s="24"/>
      <c r="Y35" s="24"/>
      <c r="Z35" s="24"/>
      <c r="AA35" s="24"/>
      <c r="AB35" s="32"/>
    </row>
    <row r="36" spans="1:28" s="26" customFormat="1" ht="19.5" customHeight="1" x14ac:dyDescent="0.25">
      <c r="A36" s="23" t="s">
        <v>54</v>
      </c>
      <c r="B36" s="1" t="s">
        <v>5</v>
      </c>
      <c r="C36" s="16" t="s">
        <v>55</v>
      </c>
      <c r="D36" s="1">
        <v>50</v>
      </c>
      <c r="E36" s="1">
        <f t="shared" si="4"/>
        <v>17</v>
      </c>
      <c r="F36" s="12">
        <v>44818</v>
      </c>
      <c r="G36" s="60">
        <v>44835</v>
      </c>
      <c r="H36" s="31"/>
      <c r="I36" s="24"/>
      <c r="J36" s="24"/>
      <c r="K36" s="25"/>
      <c r="L36" s="25"/>
      <c r="M36" s="24"/>
      <c r="N36" s="24"/>
      <c r="O36" s="62"/>
      <c r="P36" s="72"/>
      <c r="Q36" s="63"/>
      <c r="R36" s="64"/>
      <c r="S36" s="64"/>
      <c r="T36" s="62"/>
      <c r="U36" s="24"/>
      <c r="V36" s="24"/>
      <c r="W36" s="24"/>
      <c r="X36" s="24"/>
      <c r="Y36" s="24"/>
      <c r="Z36" s="24"/>
      <c r="AA36" s="24"/>
      <c r="AB36" s="32"/>
    </row>
    <row r="37" spans="1:28" s="26" customFormat="1" ht="19.5" customHeight="1" x14ac:dyDescent="0.25">
      <c r="A37" s="14" t="s">
        <v>56</v>
      </c>
      <c r="B37" s="1" t="s">
        <v>5</v>
      </c>
      <c r="C37" s="1"/>
      <c r="D37" s="11"/>
      <c r="E37" s="1">
        <f>G37-F37</f>
        <v>40</v>
      </c>
      <c r="F37" s="12">
        <f>F38</f>
        <v>44774</v>
      </c>
      <c r="G37" s="60">
        <f>G39</f>
        <v>44814</v>
      </c>
      <c r="H37" s="31"/>
      <c r="I37" s="24"/>
      <c r="J37" s="24"/>
      <c r="K37" s="25"/>
      <c r="L37" s="25"/>
      <c r="M37" s="24"/>
      <c r="N37" s="24"/>
      <c r="O37" s="62"/>
      <c r="P37" s="72"/>
      <c r="Q37" s="63"/>
      <c r="R37" s="64"/>
      <c r="S37" s="64"/>
      <c r="T37" s="62"/>
      <c r="U37" s="24"/>
      <c r="V37" s="24"/>
      <c r="W37" s="24"/>
      <c r="X37" s="24"/>
      <c r="Y37" s="24"/>
      <c r="Z37" s="24"/>
      <c r="AA37" s="24"/>
      <c r="AB37" s="32"/>
    </row>
    <row r="38" spans="1:28" s="26" customFormat="1" ht="19.5" customHeight="1" x14ac:dyDescent="0.25">
      <c r="A38" s="23" t="s">
        <v>57</v>
      </c>
      <c r="B38" s="1" t="s">
        <v>5</v>
      </c>
      <c r="C38" s="16" t="s">
        <v>35</v>
      </c>
      <c r="D38" s="15">
        <v>980</v>
      </c>
      <c r="E38" s="1">
        <v>15</v>
      </c>
      <c r="F38" s="12">
        <v>44774</v>
      </c>
      <c r="G38" s="60">
        <f>F38+E38</f>
        <v>44789</v>
      </c>
      <c r="H38" s="31"/>
      <c r="I38" s="24"/>
      <c r="J38" s="24"/>
      <c r="K38" s="25"/>
      <c r="L38" s="25"/>
      <c r="M38" s="24"/>
      <c r="N38" s="24"/>
      <c r="O38" s="62"/>
      <c r="P38" s="72"/>
      <c r="Q38" s="63"/>
      <c r="R38" s="64"/>
      <c r="S38" s="64"/>
      <c r="T38" s="62"/>
      <c r="U38" s="24"/>
      <c r="V38" s="24"/>
      <c r="W38" s="24"/>
      <c r="X38" s="24"/>
      <c r="Y38" s="24"/>
      <c r="Z38" s="24"/>
      <c r="AA38" s="24"/>
      <c r="AB38" s="32"/>
    </row>
    <row r="39" spans="1:28" s="26" customFormat="1" ht="19.5" customHeight="1" x14ac:dyDescent="0.25">
      <c r="A39" s="23" t="s">
        <v>58</v>
      </c>
      <c r="B39" s="1" t="s">
        <v>5</v>
      </c>
      <c r="C39" s="16" t="s">
        <v>35</v>
      </c>
      <c r="D39" s="15">
        <f>75+60+890+45</f>
        <v>1070</v>
      </c>
      <c r="E39" s="1">
        <v>30</v>
      </c>
      <c r="F39" s="12">
        <f>F38+10</f>
        <v>44784</v>
      </c>
      <c r="G39" s="60">
        <f>F39+E39</f>
        <v>44814</v>
      </c>
      <c r="H39" s="31"/>
      <c r="I39" s="24"/>
      <c r="J39" s="24"/>
      <c r="K39" s="25"/>
      <c r="L39" s="25"/>
      <c r="M39" s="24"/>
      <c r="N39" s="24"/>
      <c r="O39" s="62"/>
      <c r="P39" s="72"/>
      <c r="Q39" s="63"/>
      <c r="R39" s="64"/>
      <c r="S39" s="64"/>
      <c r="T39" s="62"/>
      <c r="U39" s="24"/>
      <c r="V39" s="24"/>
      <c r="W39" s="24"/>
      <c r="X39" s="24"/>
      <c r="Y39" s="24"/>
      <c r="Z39" s="24"/>
      <c r="AA39" s="24"/>
      <c r="AB39" s="32"/>
    </row>
    <row r="40" spans="1:28" s="26" customFormat="1" ht="19.5" customHeight="1" x14ac:dyDescent="0.25">
      <c r="A40" s="14" t="s">
        <v>61</v>
      </c>
      <c r="B40" s="1" t="s">
        <v>5</v>
      </c>
      <c r="C40" s="1"/>
      <c r="D40" s="11"/>
      <c r="E40" s="1">
        <f t="shared" si="4"/>
        <v>43</v>
      </c>
      <c r="F40" s="12">
        <f>F41</f>
        <v>44805</v>
      </c>
      <c r="G40" s="60">
        <f>G42</f>
        <v>44848</v>
      </c>
      <c r="H40" s="31"/>
      <c r="I40" s="24"/>
      <c r="J40" s="24"/>
      <c r="K40" s="25"/>
      <c r="L40" s="25"/>
      <c r="M40" s="24"/>
      <c r="N40" s="24"/>
      <c r="O40" s="62"/>
      <c r="P40" s="72"/>
      <c r="Q40" s="63"/>
      <c r="R40" s="64"/>
      <c r="S40" s="64"/>
      <c r="T40" s="62"/>
      <c r="U40" s="24"/>
      <c r="V40" s="24"/>
      <c r="W40" s="24"/>
      <c r="X40" s="24"/>
      <c r="Y40" s="24"/>
      <c r="Z40" s="24"/>
      <c r="AA40" s="24"/>
      <c r="AB40" s="32"/>
    </row>
    <row r="41" spans="1:28" s="26" customFormat="1" ht="19.5" customHeight="1" x14ac:dyDescent="0.25">
      <c r="A41" s="23" t="s">
        <v>59</v>
      </c>
      <c r="B41" s="1" t="s">
        <v>5</v>
      </c>
      <c r="C41" s="16" t="s">
        <v>35</v>
      </c>
      <c r="D41" s="1">
        <v>141</v>
      </c>
      <c r="E41" s="1">
        <v>18</v>
      </c>
      <c r="F41" s="12">
        <v>44805</v>
      </c>
      <c r="G41" s="60">
        <f>F41+E41</f>
        <v>44823</v>
      </c>
      <c r="H41" s="31"/>
      <c r="I41" s="24"/>
      <c r="J41" s="24"/>
      <c r="K41" s="25"/>
      <c r="L41" s="25"/>
      <c r="M41" s="24"/>
      <c r="N41" s="24"/>
      <c r="O41" s="62"/>
      <c r="P41" s="72"/>
      <c r="Q41" s="63"/>
      <c r="R41" s="64"/>
      <c r="S41" s="64"/>
      <c r="T41" s="62"/>
      <c r="U41" s="24"/>
      <c r="V41" s="24"/>
      <c r="W41" s="24"/>
      <c r="X41" s="24"/>
      <c r="Y41" s="24"/>
      <c r="Z41" s="24"/>
      <c r="AA41" s="24"/>
      <c r="AB41" s="32"/>
    </row>
    <row r="42" spans="1:28" s="26" customFormat="1" ht="19.5" customHeight="1" x14ac:dyDescent="0.25">
      <c r="A42" s="23" t="s">
        <v>60</v>
      </c>
      <c r="B42" s="1" t="s">
        <v>5</v>
      </c>
      <c r="C42" s="16" t="s">
        <v>35</v>
      </c>
      <c r="D42" s="1">
        <v>9</v>
      </c>
      <c r="E42" s="1">
        <v>24</v>
      </c>
      <c r="F42" s="12">
        <f>G41+1</f>
        <v>44824</v>
      </c>
      <c r="G42" s="60">
        <f>F42+E42</f>
        <v>44848</v>
      </c>
      <c r="H42" s="31"/>
      <c r="I42" s="24"/>
      <c r="J42" s="24"/>
      <c r="K42" s="25"/>
      <c r="L42" s="25"/>
      <c r="M42" s="24"/>
      <c r="N42" s="24"/>
      <c r="O42" s="62"/>
      <c r="P42" s="72"/>
      <c r="Q42" s="63"/>
      <c r="R42" s="64"/>
      <c r="S42" s="64"/>
      <c r="T42" s="62"/>
      <c r="U42" s="24"/>
      <c r="V42" s="24"/>
      <c r="W42" s="24"/>
      <c r="X42" s="24"/>
      <c r="Y42" s="24"/>
      <c r="Z42" s="24"/>
      <c r="AA42" s="24"/>
      <c r="AB42" s="32"/>
    </row>
    <row r="43" spans="1:28" s="26" customFormat="1" ht="19.5" customHeight="1" x14ac:dyDescent="0.25">
      <c r="A43" s="14" t="s">
        <v>62</v>
      </c>
      <c r="B43" s="1" t="s">
        <v>5</v>
      </c>
      <c r="C43" s="1"/>
      <c r="D43" s="1"/>
      <c r="E43" s="1">
        <f t="shared" ref="E43" si="5">G43-F43</f>
        <v>49</v>
      </c>
      <c r="F43" s="12">
        <f>F44</f>
        <v>45133</v>
      </c>
      <c r="G43" s="60">
        <f>G46</f>
        <v>45182</v>
      </c>
      <c r="H43" s="31"/>
      <c r="I43" s="24"/>
      <c r="J43" s="24"/>
      <c r="K43" s="25"/>
      <c r="L43" s="25"/>
      <c r="M43" s="24"/>
      <c r="N43" s="24"/>
      <c r="O43" s="62"/>
      <c r="P43" s="72"/>
      <c r="Q43" s="63"/>
      <c r="R43" s="64"/>
      <c r="S43" s="64"/>
      <c r="T43" s="62"/>
      <c r="U43" s="24"/>
      <c r="V43" s="24"/>
      <c r="W43" s="24"/>
      <c r="X43" s="24"/>
      <c r="Y43" s="24"/>
      <c r="Z43" s="24"/>
      <c r="AA43" s="24"/>
      <c r="AB43" s="32"/>
    </row>
    <row r="44" spans="1:28" s="26" customFormat="1" ht="19.5" customHeight="1" x14ac:dyDescent="0.25">
      <c r="A44" s="23" t="s">
        <v>98</v>
      </c>
      <c r="B44" s="1" t="s">
        <v>5</v>
      </c>
      <c r="C44" s="16" t="s">
        <v>35</v>
      </c>
      <c r="D44" s="1">
        <f>10+7</f>
        <v>17</v>
      </c>
      <c r="E44" s="1">
        <v>5</v>
      </c>
      <c r="F44" s="12">
        <f>G32+1</f>
        <v>45133</v>
      </c>
      <c r="G44" s="60">
        <f>F44+E44</f>
        <v>45138</v>
      </c>
      <c r="H44" s="31"/>
      <c r="I44" s="24"/>
      <c r="J44" s="24"/>
      <c r="K44" s="25"/>
      <c r="L44" s="25"/>
      <c r="M44" s="24"/>
      <c r="N44" s="24"/>
      <c r="O44" s="62"/>
      <c r="P44" s="72"/>
      <c r="Q44" s="63"/>
      <c r="R44" s="64"/>
      <c r="S44" s="64"/>
      <c r="T44" s="62"/>
      <c r="U44" s="24"/>
      <c r="V44" s="24"/>
      <c r="W44" s="24"/>
      <c r="X44" s="24"/>
      <c r="Y44" s="24"/>
      <c r="Z44" s="24"/>
      <c r="AA44" s="24"/>
      <c r="AB44" s="32"/>
    </row>
    <row r="45" spans="1:28" s="26" customFormat="1" ht="19.5" customHeight="1" x14ac:dyDescent="0.25">
      <c r="A45" s="23" t="s">
        <v>63</v>
      </c>
      <c r="B45" s="1" t="s">
        <v>5</v>
      </c>
      <c r="C45" s="16" t="s">
        <v>35</v>
      </c>
      <c r="D45" s="1">
        <v>99</v>
      </c>
      <c r="E45" s="1">
        <v>16</v>
      </c>
      <c r="F45" s="12">
        <f>F44+6</f>
        <v>45139</v>
      </c>
      <c r="G45" s="60">
        <f t="shared" ref="G45:G46" si="6">F45+E45</f>
        <v>45155</v>
      </c>
      <c r="H45" s="31"/>
      <c r="I45" s="24"/>
      <c r="J45" s="24"/>
      <c r="K45" s="25"/>
      <c r="L45" s="25"/>
      <c r="M45" s="24"/>
      <c r="N45" s="24"/>
      <c r="O45" s="62"/>
      <c r="P45" s="72"/>
      <c r="Q45" s="63"/>
      <c r="R45" s="64"/>
      <c r="S45" s="64"/>
      <c r="T45" s="62"/>
      <c r="U45" s="24"/>
      <c r="V45" s="24"/>
      <c r="W45" s="24"/>
      <c r="X45" s="24"/>
      <c r="Y45" s="24"/>
      <c r="Z45" s="24"/>
      <c r="AA45" s="24"/>
      <c r="AB45" s="32"/>
    </row>
    <row r="46" spans="1:28" s="26" customFormat="1" ht="19.5" customHeight="1" x14ac:dyDescent="0.25">
      <c r="A46" s="23" t="s">
        <v>64</v>
      </c>
      <c r="B46" s="1" t="s">
        <v>5</v>
      </c>
      <c r="C46" s="16" t="s">
        <v>35</v>
      </c>
      <c r="D46" s="1">
        <v>127</v>
      </c>
      <c r="E46" s="1">
        <v>43</v>
      </c>
      <c r="F46" s="12">
        <f>F45</f>
        <v>45139</v>
      </c>
      <c r="G46" s="60">
        <f t="shared" si="6"/>
        <v>45182</v>
      </c>
      <c r="H46" s="31"/>
      <c r="I46" s="24"/>
      <c r="J46" s="24"/>
      <c r="K46" s="25"/>
      <c r="L46" s="25"/>
      <c r="M46" s="24"/>
      <c r="N46" s="24"/>
      <c r="O46" s="62"/>
      <c r="P46" s="72"/>
      <c r="Q46" s="63"/>
      <c r="R46" s="64"/>
      <c r="S46" s="64"/>
      <c r="T46" s="62"/>
      <c r="U46" s="24"/>
      <c r="V46" s="24"/>
      <c r="W46" s="24"/>
      <c r="X46" s="24"/>
      <c r="Y46" s="24"/>
      <c r="Z46" s="24"/>
      <c r="AA46" s="24"/>
      <c r="AB46" s="32"/>
    </row>
    <row r="47" spans="1:28" s="26" customFormat="1" ht="24" customHeight="1" x14ac:dyDescent="0.25">
      <c r="A47" s="41" t="s">
        <v>85</v>
      </c>
      <c r="B47" s="1" t="s">
        <v>5</v>
      </c>
      <c r="C47" s="1"/>
      <c r="D47" s="1"/>
      <c r="E47" s="1">
        <v>45</v>
      </c>
      <c r="F47" s="12">
        <f>G43+1</f>
        <v>45183</v>
      </c>
      <c r="G47" s="60">
        <f>F47+E47</f>
        <v>45228</v>
      </c>
      <c r="H47" s="42"/>
      <c r="I47" s="43"/>
      <c r="J47" s="43"/>
      <c r="K47" s="43"/>
      <c r="L47" s="43"/>
      <c r="M47" s="24"/>
      <c r="N47" s="43"/>
      <c r="O47" s="65"/>
      <c r="P47" s="73"/>
      <c r="Q47" s="66"/>
      <c r="R47" s="65"/>
      <c r="S47" s="65"/>
      <c r="T47" s="62"/>
      <c r="U47" s="24"/>
      <c r="V47" s="24"/>
      <c r="W47" s="24"/>
      <c r="X47" s="24"/>
      <c r="Y47" s="24"/>
      <c r="Z47" s="24"/>
      <c r="AA47" s="24"/>
      <c r="AB47" s="32"/>
    </row>
    <row r="48" spans="1:28" s="26" customFormat="1" ht="21.75" customHeight="1" x14ac:dyDescent="0.25">
      <c r="A48" s="41" t="s">
        <v>92</v>
      </c>
      <c r="B48" s="1" t="s">
        <v>5</v>
      </c>
      <c r="C48" s="1"/>
      <c r="D48" s="1"/>
      <c r="E48" s="1">
        <v>45</v>
      </c>
      <c r="F48" s="12">
        <f>F47</f>
        <v>45183</v>
      </c>
      <c r="G48" s="60">
        <f t="shared" ref="G48:G49" si="7">F48+E48</f>
        <v>45228</v>
      </c>
      <c r="H48" s="31"/>
      <c r="I48" s="24"/>
      <c r="J48" s="24"/>
      <c r="K48" s="25"/>
      <c r="L48" s="25"/>
      <c r="M48" s="24"/>
      <c r="N48" s="24"/>
      <c r="O48" s="62"/>
      <c r="P48" s="72"/>
      <c r="Q48" s="63"/>
      <c r="R48" s="64"/>
      <c r="S48" s="64"/>
      <c r="T48" s="62"/>
      <c r="U48" s="24"/>
      <c r="V48" s="24"/>
      <c r="W48" s="24"/>
      <c r="X48" s="24"/>
      <c r="Y48" s="24"/>
      <c r="Z48" s="24"/>
      <c r="AA48" s="24"/>
      <c r="AB48" s="32"/>
    </row>
    <row r="49" spans="1:28" s="26" customFormat="1" ht="24" customHeight="1" x14ac:dyDescent="0.25">
      <c r="A49" s="41" t="s">
        <v>86</v>
      </c>
      <c r="B49" s="1" t="s">
        <v>5</v>
      </c>
      <c r="C49" s="1"/>
      <c r="D49" s="1"/>
      <c r="E49" s="1">
        <v>45</v>
      </c>
      <c r="F49" s="12">
        <f>F48</f>
        <v>45183</v>
      </c>
      <c r="G49" s="60">
        <f t="shared" si="7"/>
        <v>45228</v>
      </c>
      <c r="H49" s="31"/>
      <c r="I49" s="24"/>
      <c r="J49" s="24"/>
      <c r="K49" s="25"/>
      <c r="L49" s="25"/>
      <c r="M49" s="24"/>
      <c r="N49" s="24"/>
      <c r="O49" s="62"/>
      <c r="P49" s="72"/>
      <c r="Q49" s="63"/>
      <c r="R49" s="64"/>
      <c r="S49" s="64"/>
      <c r="T49" s="62"/>
      <c r="U49" s="24"/>
      <c r="V49" s="24"/>
      <c r="W49" s="24"/>
      <c r="X49" s="24"/>
      <c r="Y49" s="24"/>
      <c r="Z49" s="24"/>
      <c r="AA49" s="24"/>
      <c r="AB49" s="32"/>
    </row>
    <row r="50" spans="1:28" s="26" customFormat="1" ht="21" customHeight="1" x14ac:dyDescent="0.25">
      <c r="A50" s="44" t="s">
        <v>87</v>
      </c>
      <c r="B50" s="1" t="s">
        <v>5</v>
      </c>
      <c r="C50" s="1"/>
      <c r="D50" s="11"/>
      <c r="E50" s="1">
        <f>G50-F50</f>
        <v>91</v>
      </c>
      <c r="F50" s="12">
        <f>F51</f>
        <v>44774</v>
      </c>
      <c r="G50" s="60">
        <f>G54</f>
        <v>44865</v>
      </c>
      <c r="H50" s="31"/>
      <c r="I50" s="24"/>
      <c r="J50" s="24"/>
      <c r="K50" s="25"/>
      <c r="L50" s="25"/>
      <c r="M50" s="24"/>
      <c r="N50" s="24"/>
      <c r="O50" s="62"/>
      <c r="P50" s="72"/>
      <c r="Q50" s="63"/>
      <c r="R50" s="64"/>
      <c r="S50" s="64"/>
      <c r="T50" s="62"/>
      <c r="U50" s="24"/>
      <c r="V50" s="24"/>
      <c r="W50" s="24"/>
      <c r="X50" s="24"/>
      <c r="Y50" s="24"/>
      <c r="Z50" s="24"/>
      <c r="AA50" s="24"/>
      <c r="AB50" s="32"/>
    </row>
    <row r="51" spans="1:28" s="26" customFormat="1" ht="19.5" customHeight="1" x14ac:dyDescent="0.25">
      <c r="A51" s="23" t="s">
        <v>68</v>
      </c>
      <c r="B51" s="1" t="s">
        <v>5</v>
      </c>
      <c r="C51" s="1" t="s">
        <v>36</v>
      </c>
      <c r="D51" s="15">
        <v>2566</v>
      </c>
      <c r="E51" s="1">
        <f t="shared" ref="E51:E70" si="8">G51-F51</f>
        <v>60</v>
      </c>
      <c r="F51" s="12">
        <v>44774</v>
      </c>
      <c r="G51" s="60">
        <v>44834</v>
      </c>
      <c r="H51" s="31"/>
      <c r="I51" s="24"/>
      <c r="J51" s="24"/>
      <c r="K51" s="25"/>
      <c r="L51" s="25"/>
      <c r="M51" s="24"/>
      <c r="N51" s="24"/>
      <c r="O51" s="62"/>
      <c r="P51" s="72"/>
      <c r="Q51" s="63"/>
      <c r="R51" s="64"/>
      <c r="S51" s="64"/>
      <c r="T51" s="62"/>
      <c r="U51" s="24"/>
      <c r="V51" s="24"/>
      <c r="W51" s="24"/>
      <c r="X51" s="24"/>
      <c r="Y51" s="24"/>
      <c r="Z51" s="24"/>
      <c r="AA51" s="24"/>
      <c r="AB51" s="32"/>
    </row>
    <row r="52" spans="1:28" s="26" customFormat="1" ht="19.5" customHeight="1" x14ac:dyDescent="0.25">
      <c r="A52" s="23" t="s">
        <v>69</v>
      </c>
      <c r="B52" s="1" t="s">
        <v>5</v>
      </c>
      <c r="C52" s="1" t="s">
        <v>42</v>
      </c>
      <c r="D52" s="15">
        <v>727</v>
      </c>
      <c r="E52" s="1">
        <f t="shared" si="8"/>
        <v>91</v>
      </c>
      <c r="F52" s="12">
        <v>44774</v>
      </c>
      <c r="G52" s="60">
        <v>44865</v>
      </c>
      <c r="H52" s="31"/>
      <c r="I52" s="24"/>
      <c r="J52" s="24"/>
      <c r="K52" s="25"/>
      <c r="L52" s="25"/>
      <c r="M52" s="24"/>
      <c r="N52" s="24"/>
      <c r="O52" s="62"/>
      <c r="P52" s="72"/>
      <c r="Q52" s="63"/>
      <c r="R52" s="64"/>
      <c r="S52" s="64"/>
      <c r="T52" s="62"/>
      <c r="U52" s="24"/>
      <c r="V52" s="24"/>
      <c r="W52" s="24"/>
      <c r="X52" s="24"/>
      <c r="Y52" s="24"/>
      <c r="Z52" s="24"/>
      <c r="AA52" s="24"/>
      <c r="AB52" s="32"/>
    </row>
    <row r="53" spans="1:28" s="26" customFormat="1" ht="19.5" customHeight="1" x14ac:dyDescent="0.25">
      <c r="A53" s="23" t="s">
        <v>70</v>
      </c>
      <c r="B53" s="1" t="s">
        <v>5</v>
      </c>
      <c r="C53" s="1" t="s">
        <v>42</v>
      </c>
      <c r="D53" s="15">
        <v>3849</v>
      </c>
      <c r="E53" s="1">
        <f t="shared" si="8"/>
        <v>91</v>
      </c>
      <c r="F53" s="12">
        <v>44774</v>
      </c>
      <c r="G53" s="60">
        <v>44865</v>
      </c>
      <c r="H53" s="31"/>
      <c r="I53" s="24"/>
      <c r="J53" s="24"/>
      <c r="K53" s="25"/>
      <c r="L53" s="25"/>
      <c r="M53" s="24"/>
      <c r="N53" s="24"/>
      <c r="O53" s="62"/>
      <c r="P53" s="72"/>
      <c r="Q53" s="63"/>
      <c r="R53" s="64"/>
      <c r="S53" s="64"/>
      <c r="T53" s="62"/>
      <c r="U53" s="24"/>
      <c r="V53" s="24"/>
      <c r="W53" s="24"/>
      <c r="X53" s="24"/>
      <c r="Y53" s="24"/>
      <c r="Z53" s="24"/>
      <c r="AA53" s="24"/>
      <c r="AB53" s="32"/>
    </row>
    <row r="54" spans="1:28" s="26" customFormat="1" ht="19.5" customHeight="1" x14ac:dyDescent="0.25">
      <c r="A54" s="23" t="s">
        <v>67</v>
      </c>
      <c r="B54" s="1" t="s">
        <v>5</v>
      </c>
      <c r="C54" s="1" t="s">
        <v>42</v>
      </c>
      <c r="D54" s="15">
        <v>4103</v>
      </c>
      <c r="E54" s="1">
        <f t="shared" si="8"/>
        <v>30</v>
      </c>
      <c r="F54" s="12">
        <v>44835</v>
      </c>
      <c r="G54" s="60">
        <v>44865</v>
      </c>
      <c r="H54" s="31"/>
      <c r="I54" s="24"/>
      <c r="J54" s="24"/>
      <c r="K54" s="25"/>
      <c r="L54" s="25"/>
      <c r="M54" s="24"/>
      <c r="N54" s="24"/>
      <c r="O54" s="62"/>
      <c r="P54" s="72"/>
      <c r="Q54" s="63"/>
      <c r="R54" s="64"/>
      <c r="S54" s="64"/>
      <c r="T54" s="62"/>
      <c r="U54" s="24"/>
      <c r="V54" s="24"/>
      <c r="W54" s="24"/>
      <c r="X54" s="24"/>
      <c r="Y54" s="24"/>
      <c r="Z54" s="24"/>
      <c r="AA54" s="24"/>
      <c r="AB54" s="32"/>
    </row>
    <row r="55" spans="1:28" s="26" customFormat="1" ht="19.5" customHeight="1" x14ac:dyDescent="0.25">
      <c r="A55" s="14" t="s">
        <v>88</v>
      </c>
      <c r="B55" s="1" t="s">
        <v>5</v>
      </c>
      <c r="C55" s="1"/>
      <c r="D55" s="11"/>
      <c r="E55" s="1">
        <f t="shared" si="8"/>
        <v>91</v>
      </c>
      <c r="F55" s="12">
        <f>F56</f>
        <v>44774</v>
      </c>
      <c r="G55" s="60">
        <f>G67</f>
        <v>44865</v>
      </c>
      <c r="H55" s="31"/>
      <c r="I55" s="24"/>
      <c r="J55" s="24"/>
      <c r="K55" s="25"/>
      <c r="L55" s="25"/>
      <c r="M55" s="24"/>
      <c r="N55" s="24"/>
      <c r="O55" s="62"/>
      <c r="P55" s="72"/>
      <c r="Q55" s="63"/>
      <c r="R55" s="64"/>
      <c r="S55" s="64"/>
      <c r="T55" s="62"/>
      <c r="U55" s="24"/>
      <c r="V55" s="24"/>
      <c r="W55" s="24"/>
      <c r="X55" s="24"/>
      <c r="Y55" s="24"/>
      <c r="Z55" s="24"/>
      <c r="AA55" s="24"/>
      <c r="AB55" s="32"/>
    </row>
    <row r="56" spans="1:28" s="26" customFormat="1" ht="19.5" customHeight="1" x14ac:dyDescent="0.25">
      <c r="A56" s="45" t="s">
        <v>71</v>
      </c>
      <c r="B56" s="1" t="s">
        <v>5</v>
      </c>
      <c r="C56" s="1"/>
      <c r="D56" s="11"/>
      <c r="E56" s="1">
        <f t="shared" si="8"/>
        <v>91</v>
      </c>
      <c r="F56" s="12">
        <f>F57</f>
        <v>44774</v>
      </c>
      <c r="G56" s="60">
        <f>G59</f>
        <v>44865</v>
      </c>
      <c r="H56" s="31"/>
      <c r="I56" s="24"/>
      <c r="J56" s="24"/>
      <c r="K56" s="25"/>
      <c r="L56" s="25"/>
      <c r="M56" s="24"/>
      <c r="N56" s="24"/>
      <c r="O56" s="62"/>
      <c r="P56" s="72"/>
      <c r="Q56" s="63"/>
      <c r="R56" s="64"/>
      <c r="S56" s="64"/>
      <c r="T56" s="62"/>
      <c r="U56" s="24"/>
      <c r="V56" s="24"/>
      <c r="W56" s="24"/>
      <c r="X56" s="24"/>
      <c r="Y56" s="24"/>
      <c r="Z56" s="24"/>
      <c r="AA56" s="24"/>
      <c r="AB56" s="32"/>
    </row>
    <row r="57" spans="1:28" s="26" customFormat="1" ht="19.5" customHeight="1" x14ac:dyDescent="0.25">
      <c r="A57" s="23" t="s">
        <v>74</v>
      </c>
      <c r="B57" s="1" t="s">
        <v>5</v>
      </c>
      <c r="C57" s="1" t="s">
        <v>76</v>
      </c>
      <c r="D57" s="15">
        <v>2200</v>
      </c>
      <c r="E57" s="1">
        <f t="shared" si="8"/>
        <v>45</v>
      </c>
      <c r="F57" s="12">
        <v>44774</v>
      </c>
      <c r="G57" s="60">
        <v>44819</v>
      </c>
      <c r="H57" s="31"/>
      <c r="I57" s="24"/>
      <c r="J57" s="24"/>
      <c r="K57" s="25"/>
      <c r="L57" s="25"/>
      <c r="M57" s="24"/>
      <c r="N57" s="24"/>
      <c r="O57" s="62"/>
      <c r="P57" s="72"/>
      <c r="Q57" s="63"/>
      <c r="R57" s="64"/>
      <c r="S57" s="64"/>
      <c r="T57" s="62"/>
      <c r="U57" s="24"/>
      <c r="V57" s="24"/>
      <c r="W57" s="24"/>
      <c r="X57" s="24"/>
      <c r="Y57" s="24"/>
      <c r="Z57" s="24"/>
      <c r="AA57" s="24"/>
      <c r="AB57" s="32"/>
    </row>
    <row r="58" spans="1:28" s="26" customFormat="1" ht="19.5" customHeight="1" x14ac:dyDescent="0.25">
      <c r="A58" s="23" t="s">
        <v>75</v>
      </c>
      <c r="B58" s="1" t="s">
        <v>5</v>
      </c>
      <c r="C58" s="1" t="s">
        <v>42</v>
      </c>
      <c r="D58" s="15">
        <v>267</v>
      </c>
      <c r="E58" s="1">
        <f t="shared" si="8"/>
        <v>30</v>
      </c>
      <c r="F58" s="12">
        <v>44805</v>
      </c>
      <c r="G58" s="60">
        <v>44835</v>
      </c>
      <c r="H58" s="31"/>
      <c r="I58" s="24"/>
      <c r="J58" s="24"/>
      <c r="K58" s="25"/>
      <c r="L58" s="25"/>
      <c r="M58" s="24"/>
      <c r="N58" s="24"/>
      <c r="O58" s="62"/>
      <c r="P58" s="72"/>
      <c r="Q58" s="63"/>
      <c r="R58" s="64"/>
      <c r="S58" s="64"/>
      <c r="T58" s="62"/>
      <c r="U58" s="24"/>
      <c r="V58" s="24"/>
      <c r="W58" s="24"/>
      <c r="X58" s="24"/>
      <c r="Y58" s="24"/>
      <c r="Z58" s="24"/>
      <c r="AA58" s="24"/>
      <c r="AB58" s="32"/>
    </row>
    <row r="59" spans="1:28" s="26" customFormat="1" ht="19.5" customHeight="1" x14ac:dyDescent="0.25">
      <c r="A59" s="23" t="s">
        <v>67</v>
      </c>
      <c r="B59" s="1" t="s">
        <v>5</v>
      </c>
      <c r="C59" s="1" t="s">
        <v>42</v>
      </c>
      <c r="D59" s="15">
        <v>267</v>
      </c>
      <c r="E59" s="1">
        <f t="shared" si="8"/>
        <v>30</v>
      </c>
      <c r="F59" s="12">
        <v>44835</v>
      </c>
      <c r="G59" s="60">
        <v>44865</v>
      </c>
      <c r="H59" s="31"/>
      <c r="I59" s="24"/>
      <c r="J59" s="24"/>
      <c r="K59" s="25"/>
      <c r="L59" s="25"/>
      <c r="M59" s="24"/>
      <c r="N59" s="24"/>
      <c r="O59" s="62"/>
      <c r="P59" s="72"/>
      <c r="Q59" s="63"/>
      <c r="R59" s="64"/>
      <c r="S59" s="64"/>
      <c r="T59" s="62"/>
      <c r="U59" s="24"/>
      <c r="V59" s="24"/>
      <c r="W59" s="24"/>
      <c r="X59" s="24"/>
      <c r="Y59" s="24"/>
      <c r="Z59" s="24"/>
      <c r="AA59" s="24"/>
      <c r="AB59" s="32"/>
    </row>
    <row r="60" spans="1:28" s="26" customFormat="1" ht="19.5" customHeight="1" x14ac:dyDescent="0.25">
      <c r="A60" s="45" t="s">
        <v>72</v>
      </c>
      <c r="B60" s="1" t="s">
        <v>5</v>
      </c>
      <c r="C60" s="1"/>
      <c r="D60" s="11"/>
      <c r="E60" s="1">
        <f t="shared" si="8"/>
        <v>91</v>
      </c>
      <c r="F60" s="12">
        <f>F61</f>
        <v>44774</v>
      </c>
      <c r="G60" s="60">
        <f>G63</f>
        <v>44865</v>
      </c>
      <c r="H60" s="31"/>
      <c r="I60" s="24"/>
      <c r="J60" s="24"/>
      <c r="K60" s="25"/>
      <c r="L60" s="25"/>
      <c r="M60" s="24"/>
      <c r="N60" s="24"/>
      <c r="O60" s="62"/>
      <c r="P60" s="72"/>
      <c r="Q60" s="63"/>
      <c r="R60" s="64"/>
      <c r="S60" s="64"/>
      <c r="T60" s="62"/>
      <c r="U60" s="24"/>
      <c r="V60" s="24"/>
      <c r="W60" s="24"/>
      <c r="X60" s="24"/>
      <c r="Y60" s="24"/>
      <c r="Z60" s="24"/>
      <c r="AA60" s="24"/>
      <c r="AB60" s="32"/>
    </row>
    <row r="61" spans="1:28" s="26" customFormat="1" ht="19.5" customHeight="1" x14ac:dyDescent="0.25">
      <c r="A61" s="23" t="s">
        <v>74</v>
      </c>
      <c r="B61" s="1" t="s">
        <v>5</v>
      </c>
      <c r="C61" s="1" t="s">
        <v>77</v>
      </c>
      <c r="D61" s="1">
        <v>11322</v>
      </c>
      <c r="E61" s="1">
        <f t="shared" si="8"/>
        <v>45</v>
      </c>
      <c r="F61" s="12">
        <v>44774</v>
      </c>
      <c r="G61" s="60">
        <v>44819</v>
      </c>
      <c r="H61" s="31"/>
      <c r="I61" s="24"/>
      <c r="J61" s="24"/>
      <c r="K61" s="25"/>
      <c r="L61" s="25"/>
      <c r="M61" s="24"/>
      <c r="N61" s="24"/>
      <c r="O61" s="62"/>
      <c r="P61" s="72"/>
      <c r="Q61" s="63"/>
      <c r="R61" s="64"/>
      <c r="S61" s="64"/>
      <c r="T61" s="62"/>
      <c r="U61" s="24"/>
      <c r="V61" s="24"/>
      <c r="W61" s="24"/>
      <c r="X61" s="24"/>
      <c r="Y61" s="24"/>
      <c r="Z61" s="24"/>
      <c r="AA61" s="24"/>
      <c r="AB61" s="32"/>
    </row>
    <row r="62" spans="1:28" s="26" customFormat="1" ht="19.5" customHeight="1" x14ac:dyDescent="0.25">
      <c r="A62" s="23" t="s">
        <v>75</v>
      </c>
      <c r="B62" s="1" t="s">
        <v>5</v>
      </c>
      <c r="C62" s="1" t="s">
        <v>42</v>
      </c>
      <c r="D62" s="1">
        <v>1260</v>
      </c>
      <c r="E62" s="1">
        <f t="shared" si="8"/>
        <v>60</v>
      </c>
      <c r="F62" s="12">
        <v>44805</v>
      </c>
      <c r="G62" s="60">
        <v>44865</v>
      </c>
      <c r="H62" s="31"/>
      <c r="I62" s="24"/>
      <c r="J62" s="24"/>
      <c r="K62" s="25"/>
      <c r="L62" s="25"/>
      <c r="M62" s="24"/>
      <c r="N62" s="24"/>
      <c r="O62" s="62"/>
      <c r="P62" s="72"/>
      <c r="Q62" s="63"/>
      <c r="R62" s="64"/>
      <c r="S62" s="64"/>
      <c r="T62" s="62"/>
      <c r="U62" s="24"/>
      <c r="V62" s="24"/>
      <c r="W62" s="24"/>
      <c r="X62" s="24"/>
      <c r="Y62" s="24"/>
      <c r="Z62" s="24"/>
      <c r="AA62" s="24"/>
      <c r="AB62" s="32"/>
    </row>
    <row r="63" spans="1:28" s="26" customFormat="1" ht="19.5" customHeight="1" x14ac:dyDescent="0.25">
      <c r="A63" s="23" t="s">
        <v>67</v>
      </c>
      <c r="B63" s="1" t="s">
        <v>5</v>
      </c>
      <c r="C63" s="1" t="s">
        <v>42</v>
      </c>
      <c r="D63" s="1">
        <v>1260</v>
      </c>
      <c r="E63" s="1">
        <f t="shared" si="8"/>
        <v>30</v>
      </c>
      <c r="F63" s="12">
        <v>44835</v>
      </c>
      <c r="G63" s="60">
        <v>44865</v>
      </c>
      <c r="H63" s="31"/>
      <c r="I63" s="24"/>
      <c r="J63" s="24"/>
      <c r="K63" s="25"/>
      <c r="L63" s="25"/>
      <c r="M63" s="24"/>
      <c r="N63" s="24"/>
      <c r="O63" s="62"/>
      <c r="P63" s="72"/>
      <c r="Q63" s="63"/>
      <c r="R63" s="64"/>
      <c r="S63" s="64"/>
      <c r="T63" s="62"/>
      <c r="U63" s="24"/>
      <c r="V63" s="24"/>
      <c r="W63" s="24"/>
      <c r="X63" s="24"/>
      <c r="Y63" s="24"/>
      <c r="Z63" s="24"/>
      <c r="AA63" s="24"/>
      <c r="AB63" s="32"/>
    </row>
    <row r="64" spans="1:28" s="26" customFormat="1" ht="19.5" customHeight="1" x14ac:dyDescent="0.25">
      <c r="A64" s="45" t="s">
        <v>73</v>
      </c>
      <c r="B64" s="1" t="s">
        <v>5</v>
      </c>
      <c r="C64" s="1"/>
      <c r="D64" s="11"/>
      <c r="E64" s="1">
        <f t="shared" si="8"/>
        <v>91</v>
      </c>
      <c r="F64" s="12">
        <v>44774</v>
      </c>
      <c r="G64" s="60">
        <v>44865</v>
      </c>
      <c r="H64" s="31"/>
      <c r="I64" s="24"/>
      <c r="J64" s="24"/>
      <c r="K64" s="25"/>
      <c r="L64" s="25"/>
      <c r="M64" s="24"/>
      <c r="N64" s="24"/>
      <c r="O64" s="62"/>
      <c r="P64" s="72"/>
      <c r="Q64" s="63"/>
      <c r="R64" s="64"/>
      <c r="S64" s="64"/>
      <c r="T64" s="62"/>
      <c r="U64" s="24"/>
      <c r="V64" s="24"/>
      <c r="W64" s="24"/>
      <c r="X64" s="24"/>
      <c r="Y64" s="24"/>
      <c r="Z64" s="24"/>
      <c r="AA64" s="24"/>
      <c r="AB64" s="32"/>
    </row>
    <row r="65" spans="1:28" s="26" customFormat="1" ht="19.5" customHeight="1" x14ac:dyDescent="0.25">
      <c r="A65" s="23" t="s">
        <v>74</v>
      </c>
      <c r="B65" s="1" t="s">
        <v>5</v>
      </c>
      <c r="C65" s="1" t="s">
        <v>77</v>
      </c>
      <c r="D65" s="1">
        <v>1419</v>
      </c>
      <c r="E65" s="1">
        <f t="shared" si="8"/>
        <v>45</v>
      </c>
      <c r="F65" s="12">
        <v>44774</v>
      </c>
      <c r="G65" s="60">
        <v>44819</v>
      </c>
      <c r="H65" s="31"/>
      <c r="I65" s="24"/>
      <c r="J65" s="24"/>
      <c r="K65" s="25"/>
      <c r="L65" s="25"/>
      <c r="M65" s="24"/>
      <c r="N65" s="24"/>
      <c r="O65" s="62"/>
      <c r="P65" s="72"/>
      <c r="Q65" s="63"/>
      <c r="R65" s="64"/>
      <c r="S65" s="64"/>
      <c r="T65" s="62"/>
      <c r="U65" s="24"/>
      <c r="V65" s="24"/>
      <c r="W65" s="24"/>
      <c r="X65" s="24"/>
      <c r="Y65" s="24"/>
      <c r="Z65" s="24"/>
      <c r="AA65" s="24"/>
      <c r="AB65" s="32"/>
    </row>
    <row r="66" spans="1:28" s="26" customFormat="1" ht="19.5" customHeight="1" x14ac:dyDescent="0.25">
      <c r="A66" s="23" t="s">
        <v>75</v>
      </c>
      <c r="B66" s="1" t="s">
        <v>5</v>
      </c>
      <c r="C66" s="1" t="s">
        <v>42</v>
      </c>
      <c r="D66" s="1">
        <v>240</v>
      </c>
      <c r="E66" s="1">
        <f t="shared" si="8"/>
        <v>29</v>
      </c>
      <c r="F66" s="12">
        <v>44805</v>
      </c>
      <c r="G66" s="60">
        <v>44834</v>
      </c>
      <c r="H66" s="31"/>
      <c r="I66" s="24"/>
      <c r="J66" s="24"/>
      <c r="K66" s="25"/>
      <c r="L66" s="25"/>
      <c r="M66" s="24"/>
      <c r="N66" s="24"/>
      <c r="O66" s="62"/>
      <c r="P66" s="72"/>
      <c r="Q66" s="63"/>
      <c r="R66" s="64"/>
      <c r="S66" s="64"/>
      <c r="T66" s="62"/>
      <c r="U66" s="24"/>
      <c r="V66" s="24"/>
      <c r="W66" s="24"/>
      <c r="X66" s="24"/>
      <c r="Y66" s="24"/>
      <c r="Z66" s="24"/>
      <c r="AA66" s="24"/>
      <c r="AB66" s="32"/>
    </row>
    <row r="67" spans="1:28" s="26" customFormat="1" ht="19.5" customHeight="1" x14ac:dyDescent="0.25">
      <c r="A67" s="23" t="s">
        <v>67</v>
      </c>
      <c r="B67" s="1" t="s">
        <v>5</v>
      </c>
      <c r="C67" s="1" t="s">
        <v>42</v>
      </c>
      <c r="D67" s="1">
        <v>200</v>
      </c>
      <c r="E67" s="1">
        <f t="shared" si="8"/>
        <v>30</v>
      </c>
      <c r="F67" s="12">
        <v>44835</v>
      </c>
      <c r="G67" s="60">
        <v>44865</v>
      </c>
      <c r="H67" s="31"/>
      <c r="I67" s="24"/>
      <c r="J67" s="24"/>
      <c r="K67" s="25"/>
      <c r="L67" s="25"/>
      <c r="M67" s="24"/>
      <c r="N67" s="24"/>
      <c r="O67" s="62"/>
      <c r="P67" s="72"/>
      <c r="Q67" s="63"/>
      <c r="R67" s="64"/>
      <c r="S67" s="64"/>
      <c r="T67" s="62"/>
      <c r="U67" s="24"/>
      <c r="V67" s="24"/>
      <c r="W67" s="24"/>
      <c r="X67" s="24"/>
      <c r="Y67" s="24"/>
      <c r="Z67" s="24"/>
      <c r="AA67" s="24"/>
      <c r="AB67" s="32"/>
    </row>
    <row r="68" spans="1:28" s="26" customFormat="1" ht="19.5" customHeight="1" x14ac:dyDescent="0.25">
      <c r="A68" s="27" t="s">
        <v>89</v>
      </c>
      <c r="B68" s="1" t="s">
        <v>5</v>
      </c>
      <c r="C68" s="1"/>
      <c r="D68" s="1"/>
      <c r="E68" s="1">
        <f t="shared" si="8"/>
        <v>30</v>
      </c>
      <c r="F68" s="12">
        <f>F69</f>
        <v>45184</v>
      </c>
      <c r="G68" s="60">
        <f>G70</f>
        <v>45214</v>
      </c>
      <c r="H68" s="31"/>
      <c r="I68" s="24"/>
      <c r="J68" s="24"/>
      <c r="K68" s="25"/>
      <c r="L68" s="25"/>
      <c r="M68" s="24"/>
      <c r="N68" s="24"/>
      <c r="O68" s="62"/>
      <c r="P68" s="72"/>
      <c r="Q68" s="63"/>
      <c r="R68" s="64"/>
      <c r="S68" s="64"/>
      <c r="T68" s="62"/>
      <c r="U68" s="24"/>
      <c r="V68" s="24"/>
      <c r="W68" s="24"/>
      <c r="X68" s="24"/>
      <c r="Y68" s="24"/>
      <c r="Z68" s="24"/>
      <c r="AA68" s="24"/>
      <c r="AB68" s="32"/>
    </row>
    <row r="69" spans="1:28" s="26" customFormat="1" ht="19.5" customHeight="1" x14ac:dyDescent="0.25">
      <c r="A69" s="28" t="s">
        <v>65</v>
      </c>
      <c r="B69" s="1" t="s">
        <v>5</v>
      </c>
      <c r="C69" s="16" t="s">
        <v>35</v>
      </c>
      <c r="D69" s="1">
        <v>23</v>
      </c>
      <c r="E69" s="1">
        <f t="shared" si="8"/>
        <v>10</v>
      </c>
      <c r="F69" s="12">
        <v>45184</v>
      </c>
      <c r="G69" s="60">
        <f>F69+10</f>
        <v>45194</v>
      </c>
      <c r="H69" s="31"/>
      <c r="I69" s="24"/>
      <c r="J69" s="24"/>
      <c r="K69" s="25"/>
      <c r="L69" s="25"/>
      <c r="M69" s="24"/>
      <c r="N69" s="24"/>
      <c r="O69" s="62"/>
      <c r="P69" s="72"/>
      <c r="Q69" s="63"/>
      <c r="R69" s="64"/>
      <c r="S69" s="64"/>
      <c r="T69" s="62"/>
      <c r="U69" s="24"/>
      <c r="V69" s="24"/>
      <c r="W69" s="24"/>
      <c r="X69" s="24"/>
      <c r="Y69" s="24"/>
      <c r="Z69" s="24"/>
      <c r="AA69" s="24"/>
      <c r="AB69" s="32"/>
    </row>
    <row r="70" spans="1:28" s="26" customFormat="1" ht="19.5" customHeight="1" x14ac:dyDescent="0.25">
      <c r="A70" s="28" t="s">
        <v>103</v>
      </c>
      <c r="B70" s="1" t="s">
        <v>5</v>
      </c>
      <c r="C70" s="16" t="s">
        <v>42</v>
      </c>
      <c r="D70" s="1">
        <v>18</v>
      </c>
      <c r="E70" s="1">
        <f t="shared" si="8"/>
        <v>19</v>
      </c>
      <c r="F70" s="12">
        <f>F69+11</f>
        <v>45195</v>
      </c>
      <c r="G70" s="60">
        <f>F70+19</f>
        <v>45214</v>
      </c>
      <c r="H70" s="31"/>
      <c r="I70" s="24"/>
      <c r="J70" s="24"/>
      <c r="K70" s="25"/>
      <c r="L70" s="25"/>
      <c r="M70" s="24"/>
      <c r="N70" s="24"/>
      <c r="O70" s="62"/>
      <c r="P70" s="72"/>
      <c r="Q70" s="63"/>
      <c r="R70" s="64"/>
      <c r="S70" s="64"/>
      <c r="T70" s="62"/>
      <c r="U70" s="24"/>
      <c r="V70" s="24"/>
      <c r="W70" s="24"/>
      <c r="X70" s="24"/>
      <c r="Y70" s="24"/>
      <c r="Z70" s="24"/>
      <c r="AA70" s="24"/>
      <c r="AB70" s="32"/>
    </row>
    <row r="71" spans="1:28" s="26" customFormat="1" ht="19.5" customHeight="1" x14ac:dyDescent="0.25">
      <c r="A71" s="46" t="s">
        <v>90</v>
      </c>
      <c r="B71" s="1" t="s">
        <v>5</v>
      </c>
      <c r="C71" s="16" t="s">
        <v>42</v>
      </c>
      <c r="D71" s="1">
        <v>131</v>
      </c>
      <c r="E71" s="1">
        <v>30</v>
      </c>
      <c r="F71" s="12">
        <f>F72</f>
        <v>45184</v>
      </c>
      <c r="G71" s="60">
        <f t="shared" ref="G71:G72" si="9">F71+E71</f>
        <v>45214</v>
      </c>
      <c r="H71" s="31"/>
      <c r="I71" s="24"/>
      <c r="J71" s="24"/>
      <c r="K71" s="25"/>
      <c r="L71" s="25"/>
      <c r="M71" s="24"/>
      <c r="N71" s="24"/>
      <c r="O71" s="62"/>
      <c r="P71" s="72"/>
      <c r="Q71" s="63"/>
      <c r="R71" s="64"/>
      <c r="S71" s="64"/>
      <c r="T71" s="62"/>
      <c r="U71" s="24"/>
      <c r="V71" s="24"/>
      <c r="W71" s="24"/>
      <c r="X71" s="24"/>
      <c r="Y71" s="24"/>
      <c r="Z71" s="24"/>
      <c r="AA71" s="24"/>
      <c r="AB71" s="32"/>
    </row>
    <row r="72" spans="1:28" s="26" customFormat="1" ht="19.5" customHeight="1" x14ac:dyDescent="0.25">
      <c r="A72" s="28" t="s">
        <v>66</v>
      </c>
      <c r="B72" s="1" t="s">
        <v>5</v>
      </c>
      <c r="C72" s="16" t="s">
        <v>37</v>
      </c>
      <c r="D72" s="1">
        <v>3050</v>
      </c>
      <c r="E72" s="1">
        <v>30</v>
      </c>
      <c r="F72" s="12">
        <f>F69</f>
        <v>45184</v>
      </c>
      <c r="G72" s="60">
        <f t="shared" si="9"/>
        <v>45214</v>
      </c>
      <c r="H72" s="31"/>
      <c r="I72" s="24"/>
      <c r="J72" s="24"/>
      <c r="K72" s="25"/>
      <c r="L72" s="25"/>
      <c r="M72" s="24"/>
      <c r="N72" s="24"/>
      <c r="O72" s="62"/>
      <c r="P72" s="72"/>
      <c r="Q72" s="63"/>
      <c r="R72" s="64"/>
      <c r="S72" s="64"/>
      <c r="T72" s="62"/>
      <c r="U72" s="24"/>
      <c r="V72" s="24"/>
      <c r="W72" s="24"/>
      <c r="X72" s="24"/>
      <c r="Y72" s="24"/>
      <c r="Z72" s="24"/>
      <c r="AA72" s="24"/>
      <c r="AB72" s="32"/>
    </row>
    <row r="73" spans="1:28" s="26" customFormat="1" ht="19.5" customHeight="1" x14ac:dyDescent="0.25">
      <c r="A73" s="27" t="s">
        <v>91</v>
      </c>
      <c r="B73" s="1" t="s">
        <v>5</v>
      </c>
      <c r="C73" s="1"/>
      <c r="D73" s="1"/>
      <c r="E73" s="22">
        <f>G73-F73</f>
        <v>40</v>
      </c>
      <c r="F73" s="12">
        <f>F74</f>
        <v>45184</v>
      </c>
      <c r="G73" s="60">
        <f>G74</f>
        <v>45224</v>
      </c>
      <c r="H73" s="31"/>
      <c r="I73" s="24"/>
      <c r="J73" s="24"/>
      <c r="K73" s="25"/>
      <c r="L73" s="25"/>
      <c r="M73" s="24"/>
      <c r="N73" s="24"/>
      <c r="O73" s="62"/>
      <c r="P73" s="72"/>
      <c r="Q73" s="63"/>
      <c r="R73" s="64"/>
      <c r="S73" s="64"/>
      <c r="T73" s="62"/>
      <c r="U73" s="24"/>
      <c r="V73" s="24"/>
      <c r="W73" s="24"/>
      <c r="X73" s="24"/>
      <c r="Y73" s="24"/>
      <c r="Z73" s="24"/>
      <c r="AA73" s="24"/>
      <c r="AB73" s="32"/>
    </row>
    <row r="74" spans="1:28" s="26" customFormat="1" ht="19.5" customHeight="1" x14ac:dyDescent="0.25">
      <c r="A74" s="23" t="s">
        <v>67</v>
      </c>
      <c r="B74" s="1" t="s">
        <v>5</v>
      </c>
      <c r="C74" s="47" t="s">
        <v>42</v>
      </c>
      <c r="D74" s="48">
        <v>15134</v>
      </c>
      <c r="E74" s="22">
        <f>G74-F74</f>
        <v>40</v>
      </c>
      <c r="F74" s="12">
        <f>F69</f>
        <v>45184</v>
      </c>
      <c r="G74" s="60">
        <f>F74+40</f>
        <v>45224</v>
      </c>
      <c r="H74" s="31"/>
      <c r="I74" s="24"/>
      <c r="J74" s="24"/>
      <c r="K74" s="25"/>
      <c r="L74" s="25"/>
      <c r="M74" s="24"/>
      <c r="N74" s="24"/>
      <c r="O74" s="62"/>
      <c r="P74" s="72"/>
      <c r="Q74" s="63"/>
      <c r="R74" s="64"/>
      <c r="S74" s="64"/>
      <c r="T74" s="62"/>
      <c r="U74" s="24"/>
      <c r="V74" s="24"/>
      <c r="W74" s="24"/>
      <c r="X74" s="24"/>
      <c r="Y74" s="24"/>
      <c r="Z74" s="24"/>
      <c r="AA74" s="24"/>
      <c r="AB74" s="32"/>
    </row>
    <row r="75" spans="1:28" s="26" customFormat="1" ht="19.5" customHeight="1" x14ac:dyDescent="0.25">
      <c r="A75" s="49" t="s">
        <v>8</v>
      </c>
      <c r="B75" s="1" t="s">
        <v>5</v>
      </c>
      <c r="C75" s="1"/>
      <c r="D75" s="11"/>
      <c r="E75" s="22">
        <f t="shared" ref="E75:E78" si="10">G75-F75</f>
        <v>46</v>
      </c>
      <c r="F75" s="12">
        <f>F76</f>
        <v>45182</v>
      </c>
      <c r="G75" s="60">
        <f>G77</f>
        <v>45228</v>
      </c>
      <c r="H75" s="31"/>
      <c r="I75" s="24"/>
      <c r="J75" s="24"/>
      <c r="K75" s="25"/>
      <c r="L75" s="25"/>
      <c r="M75" s="24"/>
      <c r="N75" s="24"/>
      <c r="O75" s="62"/>
      <c r="P75" s="72"/>
      <c r="Q75" s="63"/>
      <c r="R75" s="64"/>
      <c r="S75" s="64"/>
      <c r="T75" s="62"/>
      <c r="U75" s="24"/>
      <c r="V75" s="24"/>
      <c r="W75" s="24"/>
      <c r="X75" s="24"/>
      <c r="Y75" s="24"/>
      <c r="Z75" s="24"/>
      <c r="AA75" s="24"/>
      <c r="AB75" s="32"/>
    </row>
    <row r="76" spans="1:28" s="26" customFormat="1" ht="19.5" customHeight="1" x14ac:dyDescent="0.25">
      <c r="A76" s="50" t="s">
        <v>83</v>
      </c>
      <c r="B76" s="1" t="s">
        <v>5</v>
      </c>
      <c r="C76" s="1"/>
      <c r="D76" s="11"/>
      <c r="E76" s="22">
        <f t="shared" si="10"/>
        <v>30</v>
      </c>
      <c r="F76" s="12">
        <f>G46</f>
        <v>45182</v>
      </c>
      <c r="G76" s="60">
        <f>F76+30</f>
        <v>45212</v>
      </c>
      <c r="H76" s="31"/>
      <c r="I76" s="24"/>
      <c r="J76" s="24"/>
      <c r="K76" s="25"/>
      <c r="L76" s="25"/>
      <c r="M76" s="24"/>
      <c r="N76" s="24"/>
      <c r="O76" s="62"/>
      <c r="P76" s="72"/>
      <c r="Q76" s="63"/>
      <c r="R76" s="64"/>
      <c r="S76" s="64"/>
      <c r="T76" s="62"/>
      <c r="U76" s="24"/>
      <c r="V76" s="24"/>
      <c r="W76" s="24"/>
      <c r="X76" s="24"/>
      <c r="Y76" s="24"/>
      <c r="Z76" s="24"/>
      <c r="AA76" s="24"/>
      <c r="AB76" s="32"/>
    </row>
    <row r="77" spans="1:28" s="26" customFormat="1" ht="19.5" customHeight="1" x14ac:dyDescent="0.25">
      <c r="A77" s="50" t="s">
        <v>84</v>
      </c>
      <c r="B77" s="1" t="s">
        <v>5</v>
      </c>
      <c r="C77" s="1"/>
      <c r="D77" s="11"/>
      <c r="E77" s="22">
        <f t="shared" si="10"/>
        <v>15</v>
      </c>
      <c r="F77" s="12">
        <f>G76+1</f>
        <v>45213</v>
      </c>
      <c r="G77" s="60">
        <f>F77+15</f>
        <v>45228</v>
      </c>
      <c r="H77" s="31"/>
      <c r="I77" s="24"/>
      <c r="J77" s="24"/>
      <c r="K77" s="25"/>
      <c r="L77" s="25"/>
      <c r="M77" s="24"/>
      <c r="N77" s="24"/>
      <c r="O77" s="62"/>
      <c r="P77" s="72"/>
      <c r="Q77" s="63"/>
      <c r="R77" s="64"/>
      <c r="S77" s="64"/>
      <c r="T77" s="62"/>
      <c r="U77" s="24"/>
      <c r="V77" s="24"/>
      <c r="W77" s="24"/>
      <c r="X77" s="24"/>
      <c r="Y77" s="24"/>
      <c r="Z77" s="24"/>
      <c r="AA77" s="24"/>
      <c r="AB77" s="32"/>
    </row>
    <row r="78" spans="1:28" s="26" customFormat="1" ht="19.5" customHeight="1" x14ac:dyDescent="0.25">
      <c r="A78" s="49" t="s">
        <v>9</v>
      </c>
      <c r="B78" s="1" t="s">
        <v>5</v>
      </c>
      <c r="C78" s="1"/>
      <c r="D78" s="11"/>
      <c r="E78" s="22">
        <f t="shared" si="10"/>
        <v>63</v>
      </c>
      <c r="F78" s="12">
        <f>F79</f>
        <v>45228</v>
      </c>
      <c r="G78" s="60">
        <f>G84</f>
        <v>45291</v>
      </c>
      <c r="H78" s="31"/>
      <c r="I78" s="24"/>
      <c r="J78" s="24"/>
      <c r="K78" s="25"/>
      <c r="L78" s="25"/>
      <c r="M78" s="24"/>
      <c r="N78" s="24"/>
      <c r="O78" s="62"/>
      <c r="P78" s="72"/>
      <c r="Q78" s="63"/>
      <c r="R78" s="64"/>
      <c r="S78" s="64"/>
      <c r="T78" s="62"/>
      <c r="U78" s="24"/>
      <c r="V78" s="24"/>
      <c r="W78" s="24"/>
      <c r="X78" s="24"/>
      <c r="Y78" s="24"/>
      <c r="Z78" s="24"/>
      <c r="AA78" s="24"/>
      <c r="AB78" s="32"/>
    </row>
    <row r="79" spans="1:28" s="26" customFormat="1" ht="19.5" customHeight="1" x14ac:dyDescent="0.25">
      <c r="A79" s="51" t="s">
        <v>95</v>
      </c>
      <c r="B79" s="1" t="s">
        <v>5</v>
      </c>
      <c r="C79" s="1"/>
      <c r="D79" s="11"/>
      <c r="E79" s="1">
        <v>3</v>
      </c>
      <c r="F79" s="81">
        <f>G49</f>
        <v>45228</v>
      </c>
      <c r="G79" s="82">
        <f>F79+E79</f>
        <v>45231</v>
      </c>
      <c r="H79" s="31"/>
      <c r="I79" s="24"/>
      <c r="J79" s="24"/>
      <c r="K79" s="25"/>
      <c r="L79" s="25"/>
      <c r="M79" s="24"/>
      <c r="N79" s="24"/>
      <c r="O79" s="62"/>
      <c r="P79" s="72"/>
      <c r="Q79" s="63"/>
      <c r="R79" s="64"/>
      <c r="S79" s="64"/>
      <c r="T79" s="62"/>
      <c r="U79" s="24"/>
      <c r="V79" s="24"/>
      <c r="W79" s="24"/>
      <c r="X79" s="24"/>
      <c r="Y79" s="24"/>
      <c r="Z79" s="24"/>
      <c r="AA79" s="24"/>
      <c r="AB79" s="32"/>
    </row>
    <row r="80" spans="1:28" s="26" customFormat="1" ht="37.5" customHeight="1" x14ac:dyDescent="0.25">
      <c r="A80" s="52" t="s">
        <v>10</v>
      </c>
      <c r="B80" s="1" t="s">
        <v>5</v>
      </c>
      <c r="C80" s="1"/>
      <c r="D80" s="11"/>
      <c r="E80" s="1">
        <v>41</v>
      </c>
      <c r="F80" s="12">
        <f>G73</f>
        <v>45224</v>
      </c>
      <c r="G80" s="60">
        <f t="shared" ref="G80:G84" si="11">F80+E80</f>
        <v>45265</v>
      </c>
      <c r="H80" s="31"/>
      <c r="I80" s="24"/>
      <c r="J80" s="24"/>
      <c r="K80" s="25"/>
      <c r="L80" s="25"/>
      <c r="M80" s="24"/>
      <c r="N80" s="24"/>
      <c r="O80" s="62"/>
      <c r="P80" s="72"/>
      <c r="Q80" s="63"/>
      <c r="R80" s="64"/>
      <c r="S80" s="64"/>
      <c r="T80" s="62"/>
      <c r="U80" s="24"/>
      <c r="V80" s="24"/>
      <c r="W80" s="24"/>
      <c r="X80" s="24"/>
      <c r="Y80" s="24"/>
      <c r="Z80" s="24"/>
      <c r="AA80" s="24"/>
      <c r="AB80" s="32"/>
    </row>
    <row r="81" spans="1:28" s="26" customFormat="1" ht="19.5" customHeight="1" x14ac:dyDescent="0.25">
      <c r="A81" s="51" t="s">
        <v>11</v>
      </c>
      <c r="B81" s="1" t="s">
        <v>5</v>
      </c>
      <c r="C81" s="1"/>
      <c r="D81" s="11"/>
      <c r="E81" s="1">
        <v>41</v>
      </c>
      <c r="F81" s="12">
        <f>F80</f>
        <v>45224</v>
      </c>
      <c r="G81" s="60">
        <f t="shared" si="11"/>
        <v>45265</v>
      </c>
      <c r="H81" s="31"/>
      <c r="I81" s="24"/>
      <c r="J81" s="24"/>
      <c r="K81" s="25"/>
      <c r="L81" s="25"/>
      <c r="M81" s="24"/>
      <c r="N81" s="24"/>
      <c r="O81" s="62"/>
      <c r="P81" s="72"/>
      <c r="Q81" s="63"/>
      <c r="R81" s="64"/>
      <c r="S81" s="64"/>
      <c r="T81" s="62"/>
      <c r="U81" s="24"/>
      <c r="V81" s="24"/>
      <c r="W81" s="24"/>
      <c r="X81" s="24"/>
      <c r="Y81" s="24"/>
      <c r="Z81" s="24"/>
      <c r="AA81" s="24"/>
      <c r="AB81" s="32"/>
    </row>
    <row r="82" spans="1:28" s="26" customFormat="1" ht="19.5" customHeight="1" x14ac:dyDescent="0.25">
      <c r="A82" s="51" t="s">
        <v>12</v>
      </c>
      <c r="B82" s="1" t="s">
        <v>5</v>
      </c>
      <c r="C82" s="1"/>
      <c r="D82" s="11"/>
      <c r="E82" s="1">
        <v>2</v>
      </c>
      <c r="F82" s="12">
        <f>G81+1</f>
        <v>45266</v>
      </c>
      <c r="G82" s="60">
        <f t="shared" si="11"/>
        <v>45268</v>
      </c>
      <c r="H82" s="31"/>
      <c r="I82" s="24"/>
      <c r="J82" s="24"/>
      <c r="K82" s="25"/>
      <c r="L82" s="25"/>
      <c r="M82" s="24"/>
      <c r="N82" s="24"/>
      <c r="O82" s="62"/>
      <c r="P82" s="72"/>
      <c r="Q82" s="63"/>
      <c r="R82" s="64"/>
      <c r="S82" s="64"/>
      <c r="T82" s="62"/>
      <c r="U82" s="24"/>
      <c r="V82" s="24"/>
      <c r="W82" s="24"/>
      <c r="X82" s="24"/>
      <c r="Y82" s="24"/>
      <c r="Z82" s="24"/>
      <c r="AA82" s="24"/>
      <c r="AB82" s="32"/>
    </row>
    <row r="83" spans="1:28" s="26" customFormat="1" ht="19.5" customHeight="1" x14ac:dyDescent="0.25">
      <c r="A83" s="51" t="s">
        <v>13</v>
      </c>
      <c r="B83" s="1" t="s">
        <v>5</v>
      </c>
      <c r="C83" s="1"/>
      <c r="D83" s="11"/>
      <c r="E83" s="1">
        <v>17</v>
      </c>
      <c r="F83" s="12">
        <f>G82+1</f>
        <v>45269</v>
      </c>
      <c r="G83" s="60">
        <f t="shared" si="11"/>
        <v>45286</v>
      </c>
      <c r="H83" s="31"/>
      <c r="I83" s="24"/>
      <c r="J83" s="24"/>
      <c r="K83" s="25"/>
      <c r="L83" s="25"/>
      <c r="M83" s="24"/>
      <c r="N83" s="24"/>
      <c r="O83" s="62"/>
      <c r="P83" s="72"/>
      <c r="Q83" s="63"/>
      <c r="R83" s="64"/>
      <c r="S83" s="64"/>
      <c r="T83" s="62"/>
      <c r="U83" s="24"/>
      <c r="V83" s="24"/>
      <c r="W83" s="24"/>
      <c r="X83" s="24"/>
      <c r="Y83" s="24"/>
      <c r="Z83" s="24"/>
      <c r="AA83" s="24"/>
      <c r="AB83" s="32"/>
    </row>
    <row r="84" spans="1:28" s="26" customFormat="1" ht="19.5" customHeight="1" thickBot="1" x14ac:dyDescent="0.3">
      <c r="A84" s="51" t="s">
        <v>14</v>
      </c>
      <c r="B84" s="1" t="s">
        <v>5</v>
      </c>
      <c r="C84" s="1"/>
      <c r="D84" s="11"/>
      <c r="E84" s="1">
        <v>5</v>
      </c>
      <c r="F84" s="12">
        <f>G83</f>
        <v>45286</v>
      </c>
      <c r="G84" s="60">
        <f t="shared" si="11"/>
        <v>45291</v>
      </c>
      <c r="H84" s="53"/>
      <c r="I84" s="54"/>
      <c r="J84" s="54"/>
      <c r="K84" s="55"/>
      <c r="L84" s="55"/>
      <c r="M84" s="54"/>
      <c r="N84" s="54"/>
      <c r="O84" s="67"/>
      <c r="P84" s="74"/>
      <c r="Q84" s="68"/>
      <c r="R84" s="69"/>
      <c r="S84" s="69"/>
      <c r="T84" s="67"/>
      <c r="U84" s="54"/>
      <c r="V84" s="54"/>
      <c r="W84" s="54"/>
      <c r="X84" s="54"/>
      <c r="Y84" s="54"/>
      <c r="Z84" s="54"/>
      <c r="AA84" s="54"/>
      <c r="AB84" s="56"/>
    </row>
    <row r="86" spans="1:28" ht="106.5" customHeight="1" x14ac:dyDescent="0.25">
      <c r="A86" s="281" t="s">
        <v>104</v>
      </c>
      <c r="B86" s="282"/>
      <c r="C86" s="282"/>
      <c r="D86" s="282"/>
      <c r="E86" s="282"/>
      <c r="F86" s="282"/>
      <c r="G86" s="282"/>
      <c r="H86" s="281" t="s">
        <v>105</v>
      </c>
      <c r="I86" s="281"/>
      <c r="J86" s="281"/>
      <c r="K86" s="281"/>
      <c r="L86" s="281"/>
    </row>
    <row r="88" spans="1:28" x14ac:dyDescent="0.25">
      <c r="A88" s="279" t="s">
        <v>107</v>
      </c>
      <c r="B88" s="279"/>
      <c r="C88" s="279"/>
      <c r="D88" s="279"/>
      <c r="E88" s="279"/>
      <c r="F88" s="279"/>
      <c r="G88" s="279"/>
    </row>
  </sheetData>
  <mergeCells count="13">
    <mergeCell ref="A88:G88"/>
    <mergeCell ref="A1:Z1"/>
    <mergeCell ref="A86:G86"/>
    <mergeCell ref="H86:L86"/>
    <mergeCell ref="A3:A4"/>
    <mergeCell ref="B3:B4"/>
    <mergeCell ref="C3:C4"/>
    <mergeCell ref="D3:D4"/>
    <mergeCell ref="E3:E4"/>
    <mergeCell ref="F3:F4"/>
    <mergeCell ref="G3:G4"/>
    <mergeCell ref="H3:P3"/>
    <mergeCell ref="Q3:AB3"/>
  </mergeCells>
  <phoneticPr fontId="11" type="noConversion"/>
  <pageMargins left="0.39370078740157483" right="0.39370078740157483" top="0.39370078740157483" bottom="0.39370078740157483" header="0" footer="0.19685039370078741"/>
  <pageSetup paperSize="8" scale="57" fitToHeight="0" orientation="landscape" r:id="rId1"/>
  <headerFooter>
    <oddFooter>Страница  &amp;P из &amp;N</oddFooter>
  </headerFooter>
  <rowBreaks count="1" manualBreakCount="1">
    <brk id="5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168"/>
  <sheetViews>
    <sheetView showRuler="0" zoomScaleNormal="100" zoomScaleSheetLayoutView="85" workbookViewId="0">
      <pane xSplit="7" ySplit="7" topLeftCell="H8" activePane="bottomRight" state="frozen"/>
      <selection activeCell="A68" sqref="A68:XFD68"/>
      <selection pane="topRight" activeCell="A68" sqref="A68:XFD68"/>
      <selection pane="bottomLeft" activeCell="A68" sqref="A68:XFD68"/>
      <selection pane="bottomRight" activeCell="A68" sqref="A68:XFD68"/>
    </sheetView>
  </sheetViews>
  <sheetFormatPr defaultColWidth="8.85546875" defaultRowHeight="15" x14ac:dyDescent="0.25"/>
  <cols>
    <col min="1" max="1" width="79" customWidth="1"/>
    <col min="2" max="2" width="22.85546875" style="3" customWidth="1"/>
    <col min="3" max="3" width="6" style="3" customWidth="1"/>
    <col min="4" max="4" width="10.28515625" style="9" customWidth="1"/>
    <col min="5" max="5" width="12.28515625" style="3" customWidth="1"/>
    <col min="6" max="7" width="14.28515625" style="3" customWidth="1"/>
    <col min="8" max="8" width="11.140625" bestFit="1" customWidth="1"/>
    <col min="9" max="10" width="10.28515625" customWidth="1"/>
    <col min="24" max="28" width="8.85546875" customWidth="1"/>
  </cols>
  <sheetData>
    <row r="2" spans="1:28" ht="55.5" customHeight="1" x14ac:dyDescent="0.25">
      <c r="W2" s="299" t="s">
        <v>114</v>
      </c>
      <c r="X2" s="299"/>
      <c r="Y2" s="299"/>
      <c r="Z2" s="299"/>
      <c r="AA2" s="299"/>
    </row>
    <row r="4" spans="1:28" ht="52.5" customHeight="1" x14ac:dyDescent="0.25">
      <c r="A4" s="300" t="s">
        <v>99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199"/>
    </row>
    <row r="5" spans="1:28" ht="19.5" customHeight="1" thickBot="1" x14ac:dyDescent="0.3">
      <c r="A5" s="199"/>
      <c r="B5" s="199"/>
      <c r="C5" s="199"/>
      <c r="D5" s="129"/>
      <c r="E5" s="199"/>
      <c r="F5" s="199"/>
      <c r="G5" s="199"/>
      <c r="H5" s="199"/>
      <c r="I5" s="199"/>
      <c r="J5" s="199"/>
    </row>
    <row r="6" spans="1:28" ht="15.75" thickBot="1" x14ac:dyDescent="0.3">
      <c r="A6" s="283" t="s">
        <v>0</v>
      </c>
      <c r="B6" s="283" t="s">
        <v>1</v>
      </c>
      <c r="C6" s="284" t="s">
        <v>81</v>
      </c>
      <c r="D6" s="284" t="s">
        <v>82</v>
      </c>
      <c r="E6" s="286" t="s">
        <v>27</v>
      </c>
      <c r="F6" s="283" t="s">
        <v>2</v>
      </c>
      <c r="G6" s="287" t="s">
        <v>3</v>
      </c>
      <c r="H6" s="288">
        <v>2022</v>
      </c>
      <c r="I6" s="289"/>
      <c r="J6" s="289"/>
      <c r="K6" s="289"/>
      <c r="L6" s="289"/>
      <c r="M6" s="289"/>
      <c r="N6" s="289"/>
      <c r="O6" s="289"/>
      <c r="P6" s="290"/>
      <c r="Q6" s="291">
        <v>2023</v>
      </c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3"/>
    </row>
    <row r="7" spans="1:28" x14ac:dyDescent="0.25">
      <c r="A7" s="283"/>
      <c r="B7" s="283"/>
      <c r="C7" s="285"/>
      <c r="D7" s="285"/>
      <c r="E7" s="286"/>
      <c r="F7" s="283"/>
      <c r="G7" s="287"/>
      <c r="H7" s="130" t="s">
        <v>17</v>
      </c>
      <c r="I7" s="195" t="s">
        <v>18</v>
      </c>
      <c r="J7" s="195" t="s">
        <v>19</v>
      </c>
      <c r="K7" s="195" t="s">
        <v>20</v>
      </c>
      <c r="L7" s="195" t="s">
        <v>21</v>
      </c>
      <c r="M7" s="195" t="s">
        <v>22</v>
      </c>
      <c r="N7" s="195" t="s">
        <v>23</v>
      </c>
      <c r="O7" s="195" t="s">
        <v>24</v>
      </c>
      <c r="P7" s="197" t="s">
        <v>25</v>
      </c>
      <c r="Q7" s="75" t="s">
        <v>28</v>
      </c>
      <c r="R7" s="76" t="s">
        <v>29</v>
      </c>
      <c r="S7" s="76" t="s">
        <v>26</v>
      </c>
      <c r="T7" s="76" t="s">
        <v>17</v>
      </c>
      <c r="U7" s="76" t="s">
        <v>18</v>
      </c>
      <c r="V7" s="76" t="s">
        <v>19</v>
      </c>
      <c r="W7" s="76" t="s">
        <v>20</v>
      </c>
      <c r="X7" s="76" t="s">
        <v>21</v>
      </c>
      <c r="Y7" s="76" t="s">
        <v>22</v>
      </c>
      <c r="Z7" s="76" t="s">
        <v>23</v>
      </c>
      <c r="AA7" s="76" t="s">
        <v>24</v>
      </c>
      <c r="AB7" s="77" t="s">
        <v>25</v>
      </c>
    </row>
    <row r="8" spans="1:28" ht="47.25" x14ac:dyDescent="0.25">
      <c r="A8" s="6" t="s">
        <v>15</v>
      </c>
      <c r="B8" s="195"/>
      <c r="C8" s="195"/>
      <c r="D8" s="8"/>
      <c r="E8" s="195">
        <f>G8-F8</f>
        <v>567</v>
      </c>
      <c r="F8" s="131">
        <f>F9</f>
        <v>44671</v>
      </c>
      <c r="G8" s="132">
        <f>G117</f>
        <v>45238</v>
      </c>
      <c r="H8" s="29"/>
      <c r="I8" s="2"/>
      <c r="J8" s="2"/>
      <c r="K8" s="4"/>
      <c r="L8" s="4"/>
      <c r="M8" s="2"/>
      <c r="N8" s="2"/>
      <c r="O8" s="2"/>
      <c r="P8" s="72"/>
      <c r="Q8" s="63"/>
      <c r="R8" s="64"/>
      <c r="S8" s="64"/>
      <c r="T8" s="2"/>
      <c r="U8" s="2"/>
      <c r="V8" s="2"/>
      <c r="W8" s="2"/>
      <c r="X8" s="2"/>
      <c r="Y8" s="2"/>
      <c r="Z8" s="2"/>
      <c r="AA8" s="2"/>
      <c r="AB8" s="30"/>
    </row>
    <row r="9" spans="1:28" ht="19.5" customHeight="1" x14ac:dyDescent="0.25">
      <c r="A9" s="133" t="s">
        <v>30</v>
      </c>
      <c r="B9" s="195" t="s">
        <v>16</v>
      </c>
      <c r="C9" s="195"/>
      <c r="D9" s="8"/>
      <c r="E9" s="195">
        <v>14</v>
      </c>
      <c r="F9" s="12">
        <v>44671</v>
      </c>
      <c r="G9" s="60">
        <f>F9+E9</f>
        <v>44685</v>
      </c>
      <c r="H9" s="29"/>
      <c r="I9" s="2"/>
      <c r="J9" s="2"/>
      <c r="K9" s="4"/>
      <c r="L9" s="4"/>
      <c r="M9" s="2"/>
      <c r="N9" s="2"/>
      <c r="O9" s="2"/>
      <c r="P9" s="72"/>
      <c r="Q9" s="63"/>
      <c r="R9" s="64"/>
      <c r="S9" s="64"/>
      <c r="T9" s="2"/>
      <c r="U9" s="2"/>
      <c r="V9" s="2"/>
      <c r="W9" s="2"/>
      <c r="X9" s="2"/>
      <c r="Y9" s="2"/>
      <c r="Z9" s="2"/>
      <c r="AA9" s="2"/>
      <c r="AB9" s="30"/>
    </row>
    <row r="10" spans="1:28" ht="19.5" customHeight="1" x14ac:dyDescent="0.25">
      <c r="A10" s="135" t="s">
        <v>4</v>
      </c>
      <c r="B10" s="195" t="s">
        <v>5</v>
      </c>
      <c r="C10" s="195"/>
      <c r="D10" s="8"/>
      <c r="E10" s="195">
        <f t="shared" ref="E10:E19" si="0">G10-F10</f>
        <v>425</v>
      </c>
      <c r="F10" s="12">
        <f>F12</f>
        <v>44712</v>
      </c>
      <c r="G10" s="60">
        <f>G18</f>
        <v>45137</v>
      </c>
      <c r="H10" s="29"/>
      <c r="I10" s="2"/>
      <c r="J10" s="2"/>
      <c r="K10" s="4"/>
      <c r="L10" s="4"/>
      <c r="M10" s="2"/>
      <c r="N10" s="2"/>
      <c r="O10" s="2"/>
      <c r="P10" s="72"/>
      <c r="Q10" s="63"/>
      <c r="R10" s="64"/>
      <c r="S10" s="64"/>
      <c r="T10" s="2"/>
      <c r="U10" s="2"/>
      <c r="V10" s="2"/>
      <c r="W10" s="2"/>
      <c r="X10" s="2"/>
      <c r="Y10" s="2"/>
      <c r="Z10" s="2"/>
      <c r="AA10" s="2"/>
      <c r="AB10" s="30"/>
    </row>
    <row r="11" spans="1:28" ht="19.5" customHeight="1" x14ac:dyDescent="0.25">
      <c r="A11" s="135" t="s">
        <v>6</v>
      </c>
      <c r="B11" s="195" t="s">
        <v>5</v>
      </c>
      <c r="C11" s="195"/>
      <c r="D11" s="8"/>
      <c r="E11" s="195">
        <f>G11-F11</f>
        <v>52</v>
      </c>
      <c r="F11" s="12">
        <f>F12</f>
        <v>44712</v>
      </c>
      <c r="G11" s="60">
        <f>G13</f>
        <v>44764</v>
      </c>
      <c r="H11" s="29"/>
      <c r="I11" s="2"/>
      <c r="J11" s="2"/>
      <c r="K11" s="4"/>
      <c r="L11" s="4"/>
      <c r="M11" s="2"/>
      <c r="N11" s="2"/>
      <c r="O11" s="2"/>
      <c r="P11" s="72"/>
      <c r="Q11" s="63"/>
      <c r="R11" s="64"/>
      <c r="S11" s="64"/>
      <c r="T11" s="2"/>
      <c r="U11" s="2"/>
      <c r="V11" s="2"/>
      <c r="W11" s="2"/>
      <c r="X11" s="2"/>
      <c r="Y11" s="2"/>
      <c r="Z11" s="2"/>
      <c r="AA11" s="2"/>
      <c r="AB11" s="30"/>
    </row>
    <row r="12" spans="1:28" ht="19.5" customHeight="1" x14ac:dyDescent="0.25">
      <c r="A12" s="136" t="s">
        <v>106</v>
      </c>
      <c r="B12" s="195" t="s">
        <v>5</v>
      </c>
      <c r="C12" s="195"/>
      <c r="D12" s="8"/>
      <c r="E12" s="195">
        <v>30</v>
      </c>
      <c r="F12" s="12">
        <v>44712</v>
      </c>
      <c r="G12" s="60">
        <f t="shared" ref="G12:G17" si="1">F12+E12</f>
        <v>44742</v>
      </c>
      <c r="H12" s="29"/>
      <c r="I12" s="2"/>
      <c r="J12" s="2"/>
      <c r="K12" s="4"/>
      <c r="L12" s="4"/>
      <c r="M12" s="2"/>
      <c r="N12" s="2"/>
      <c r="O12" s="2"/>
      <c r="P12" s="72"/>
      <c r="Q12" s="63"/>
      <c r="R12" s="64"/>
      <c r="S12" s="64"/>
      <c r="T12" s="2"/>
      <c r="U12" s="2"/>
      <c r="V12" s="2"/>
      <c r="W12" s="2"/>
      <c r="X12" s="2"/>
      <c r="Y12" s="2"/>
      <c r="Z12" s="2"/>
      <c r="AA12" s="2"/>
      <c r="AB12" s="30"/>
    </row>
    <row r="13" spans="1:28" ht="19.5" customHeight="1" x14ac:dyDescent="0.25">
      <c r="A13" s="136" t="s">
        <v>149</v>
      </c>
      <c r="B13" s="195" t="s">
        <v>5</v>
      </c>
      <c r="C13" s="195"/>
      <c r="D13" s="8"/>
      <c r="E13" s="195">
        <v>21</v>
      </c>
      <c r="F13" s="12">
        <f>G12+1</f>
        <v>44743</v>
      </c>
      <c r="G13" s="60">
        <f t="shared" si="1"/>
        <v>44764</v>
      </c>
      <c r="H13" s="29"/>
      <c r="I13" s="2"/>
      <c r="J13" s="2"/>
      <c r="K13" s="4"/>
      <c r="L13" s="4"/>
      <c r="M13" s="2"/>
      <c r="N13" s="2"/>
      <c r="O13" s="2"/>
      <c r="P13" s="72"/>
      <c r="Q13" s="63"/>
      <c r="R13" s="64"/>
      <c r="S13" s="64"/>
      <c r="T13" s="2"/>
      <c r="U13" s="2"/>
      <c r="V13" s="2"/>
      <c r="W13" s="2"/>
      <c r="X13" s="2"/>
      <c r="Y13" s="2"/>
      <c r="Z13" s="2"/>
      <c r="AA13" s="2"/>
      <c r="AB13" s="30"/>
    </row>
    <row r="14" spans="1:28" ht="19.5" customHeight="1" x14ac:dyDescent="0.25">
      <c r="A14" s="34" t="s">
        <v>150</v>
      </c>
      <c r="B14" s="195" t="s">
        <v>5</v>
      </c>
      <c r="C14" s="195"/>
      <c r="D14" s="8"/>
      <c r="E14" s="195">
        <v>35</v>
      </c>
      <c r="F14" s="12">
        <v>44798</v>
      </c>
      <c r="G14" s="60">
        <f t="shared" si="1"/>
        <v>44833</v>
      </c>
      <c r="H14" s="29"/>
      <c r="I14" s="2"/>
      <c r="J14" s="2"/>
      <c r="K14" s="4"/>
      <c r="L14" s="4"/>
      <c r="M14" s="2"/>
      <c r="N14" s="2"/>
      <c r="O14" s="2"/>
      <c r="P14" s="72"/>
      <c r="Q14" s="63"/>
      <c r="R14" s="64"/>
      <c r="S14" s="64"/>
      <c r="T14" s="2"/>
      <c r="U14" s="2"/>
      <c r="V14" s="2"/>
      <c r="W14" s="2"/>
      <c r="X14" s="2"/>
      <c r="Y14" s="2"/>
      <c r="Z14" s="2"/>
      <c r="AA14" s="2"/>
      <c r="AB14" s="30"/>
    </row>
    <row r="15" spans="1:28" ht="25.5" x14ac:dyDescent="0.25">
      <c r="A15" s="180" t="s">
        <v>96</v>
      </c>
      <c r="B15" s="195" t="s">
        <v>5</v>
      </c>
      <c r="C15" s="137" t="s">
        <v>35</v>
      </c>
      <c r="D15" s="195">
        <f>285.3+171.7</f>
        <v>457</v>
      </c>
      <c r="E15" s="195">
        <v>47</v>
      </c>
      <c r="F15" s="12">
        <v>44711</v>
      </c>
      <c r="G15" s="60">
        <f t="shared" si="1"/>
        <v>44758</v>
      </c>
      <c r="H15" s="29"/>
      <c r="I15" s="2"/>
      <c r="J15" s="2"/>
      <c r="K15" s="4"/>
      <c r="L15" s="4"/>
      <c r="M15" s="2"/>
      <c r="N15" s="2"/>
      <c r="O15" s="2"/>
      <c r="P15" s="72"/>
      <c r="Q15" s="63"/>
      <c r="R15" s="64"/>
      <c r="S15" s="64"/>
      <c r="T15" s="2"/>
      <c r="U15" s="2"/>
      <c r="V15" s="2"/>
      <c r="W15" s="2"/>
      <c r="X15" s="2"/>
      <c r="Y15" s="2"/>
      <c r="Z15" s="2"/>
      <c r="AA15" s="2"/>
      <c r="AB15" s="30"/>
    </row>
    <row r="16" spans="1:28" ht="20.25" customHeight="1" x14ac:dyDescent="0.25">
      <c r="A16" s="136" t="s">
        <v>102</v>
      </c>
      <c r="B16" s="195" t="s">
        <v>5</v>
      </c>
      <c r="C16" s="137" t="s">
        <v>35</v>
      </c>
      <c r="D16" s="195">
        <v>420</v>
      </c>
      <c r="E16" s="195">
        <v>14</v>
      </c>
      <c r="F16" s="12">
        <v>44774</v>
      </c>
      <c r="G16" s="60">
        <f t="shared" si="1"/>
        <v>44788</v>
      </c>
      <c r="H16" s="29"/>
      <c r="I16" s="2"/>
      <c r="J16" s="2"/>
      <c r="K16" s="4"/>
      <c r="L16" s="4"/>
      <c r="M16" s="2"/>
      <c r="N16" s="2"/>
      <c r="O16" s="2"/>
      <c r="P16" s="72"/>
      <c r="Q16" s="63"/>
      <c r="R16" s="64"/>
      <c r="S16" s="64"/>
      <c r="T16" s="2"/>
      <c r="U16" s="2"/>
      <c r="V16" s="2"/>
      <c r="W16" s="2"/>
      <c r="X16" s="2"/>
      <c r="Y16" s="2"/>
      <c r="Z16" s="2"/>
      <c r="AA16" s="2"/>
      <c r="AB16" s="30"/>
    </row>
    <row r="17" spans="1:28" ht="19.5" customHeight="1" x14ac:dyDescent="0.25">
      <c r="A17" s="136" t="s">
        <v>101</v>
      </c>
      <c r="B17" s="195" t="s">
        <v>5</v>
      </c>
      <c r="C17" s="137" t="s">
        <v>35</v>
      </c>
      <c r="D17" s="195">
        <v>228</v>
      </c>
      <c r="E17" s="195">
        <v>19</v>
      </c>
      <c r="F17" s="12">
        <v>44805</v>
      </c>
      <c r="G17" s="60">
        <f t="shared" si="1"/>
        <v>44824</v>
      </c>
      <c r="H17" s="29"/>
      <c r="I17" s="2"/>
      <c r="J17" s="2"/>
      <c r="K17" s="4"/>
      <c r="L17" s="4"/>
      <c r="M17" s="2"/>
      <c r="N17" s="2"/>
      <c r="O17" s="2"/>
      <c r="P17" s="72"/>
      <c r="Q17" s="63"/>
      <c r="R17" s="64"/>
      <c r="S17" s="64"/>
      <c r="T17" s="2"/>
      <c r="U17" s="2"/>
      <c r="V17" s="2"/>
      <c r="W17" s="2"/>
      <c r="X17" s="2"/>
      <c r="Y17" s="2"/>
      <c r="Z17" s="2"/>
      <c r="AA17" s="2"/>
      <c r="AB17" s="30"/>
    </row>
    <row r="18" spans="1:28" ht="19.5" customHeight="1" x14ac:dyDescent="0.25">
      <c r="A18" s="135" t="s">
        <v>7</v>
      </c>
      <c r="B18" s="195" t="s">
        <v>5</v>
      </c>
      <c r="C18" s="195"/>
      <c r="D18" s="8"/>
      <c r="E18" s="195">
        <f t="shared" si="0"/>
        <v>363</v>
      </c>
      <c r="F18" s="12">
        <f>F19</f>
        <v>44774</v>
      </c>
      <c r="G18" s="60">
        <f>G110</f>
        <v>45137</v>
      </c>
      <c r="H18" s="29"/>
      <c r="I18" s="2"/>
      <c r="J18" s="2"/>
      <c r="K18" s="4"/>
      <c r="L18" s="4"/>
      <c r="M18" s="2"/>
      <c r="N18" s="2"/>
      <c r="O18" s="2"/>
      <c r="P18" s="72"/>
      <c r="Q18" s="63"/>
      <c r="R18" s="64"/>
      <c r="S18" s="64"/>
      <c r="T18" s="2"/>
      <c r="U18" s="2"/>
      <c r="V18" s="2"/>
      <c r="W18" s="2"/>
      <c r="X18" s="2"/>
      <c r="Y18" s="2"/>
      <c r="Z18" s="2"/>
      <c r="AA18" s="2"/>
      <c r="AB18" s="30"/>
    </row>
    <row r="19" spans="1:28" ht="19.5" customHeight="1" x14ac:dyDescent="0.25">
      <c r="A19" s="138" t="s">
        <v>43</v>
      </c>
      <c r="B19" s="195" t="s">
        <v>5</v>
      </c>
      <c r="C19" s="195"/>
      <c r="D19" s="8"/>
      <c r="E19" s="195">
        <f t="shared" si="0"/>
        <v>121</v>
      </c>
      <c r="F19" s="12">
        <f>F20</f>
        <v>44774</v>
      </c>
      <c r="G19" s="60">
        <f>G27</f>
        <v>44895</v>
      </c>
      <c r="H19" s="29"/>
      <c r="I19" s="2"/>
      <c r="J19" s="2"/>
      <c r="K19" s="4"/>
      <c r="L19" s="4"/>
      <c r="M19" s="2"/>
      <c r="N19" s="2"/>
      <c r="O19" s="2"/>
      <c r="P19" s="72"/>
      <c r="Q19" s="63"/>
      <c r="R19" s="64"/>
      <c r="S19" s="64"/>
      <c r="T19" s="2"/>
      <c r="U19" s="2"/>
      <c r="V19" s="2"/>
      <c r="W19" s="2"/>
      <c r="X19" s="2"/>
      <c r="Y19" s="2"/>
      <c r="Z19" s="2"/>
      <c r="AA19" s="2"/>
      <c r="AB19" s="30"/>
    </row>
    <row r="20" spans="1:28" ht="19.5" customHeight="1" x14ac:dyDescent="0.25">
      <c r="A20" s="139" t="s">
        <v>110</v>
      </c>
      <c r="B20" s="195" t="s">
        <v>5</v>
      </c>
      <c r="C20" s="137" t="s">
        <v>37</v>
      </c>
      <c r="D20" s="140">
        <v>1892</v>
      </c>
      <c r="E20" s="195">
        <v>71</v>
      </c>
      <c r="F20" s="12">
        <v>44774</v>
      </c>
      <c r="G20" s="12">
        <f t="shared" ref="G20" si="2">F20+E20</f>
        <v>44845</v>
      </c>
      <c r="H20" s="181"/>
      <c r="I20" s="2"/>
      <c r="J20" s="2"/>
      <c r="K20" s="4"/>
      <c r="L20" s="4"/>
      <c r="M20" s="2"/>
      <c r="N20" s="2"/>
      <c r="O20" s="2"/>
      <c r="P20" s="72"/>
      <c r="Q20" s="63"/>
      <c r="R20" s="64"/>
      <c r="S20" s="64"/>
      <c r="T20" s="2"/>
      <c r="U20" s="2"/>
      <c r="V20" s="2"/>
      <c r="W20" s="2"/>
      <c r="X20" s="2"/>
      <c r="Y20" s="2"/>
      <c r="Z20" s="2"/>
      <c r="AA20" s="2"/>
      <c r="AB20" s="30"/>
    </row>
    <row r="21" spans="1:28" ht="19.5" customHeight="1" x14ac:dyDescent="0.25">
      <c r="A21" s="139" t="s">
        <v>97</v>
      </c>
      <c r="B21" s="195" t="s">
        <v>5</v>
      </c>
      <c r="C21" s="137" t="s">
        <v>35</v>
      </c>
      <c r="D21" s="140">
        <v>286</v>
      </c>
      <c r="E21" s="195">
        <v>31</v>
      </c>
      <c r="F21" s="12">
        <f>F20+6</f>
        <v>44780</v>
      </c>
      <c r="G21" s="60">
        <f>F21+E21</f>
        <v>44811</v>
      </c>
      <c r="H21" s="29"/>
      <c r="I21" s="2"/>
      <c r="J21" s="2"/>
      <c r="K21" s="4"/>
      <c r="L21" s="4"/>
      <c r="M21" s="2"/>
      <c r="N21" s="2"/>
      <c r="O21" s="2"/>
      <c r="P21" s="72"/>
      <c r="Q21" s="63"/>
      <c r="R21" s="64"/>
      <c r="S21" s="64"/>
      <c r="T21" s="2"/>
      <c r="U21" s="2"/>
      <c r="V21" s="2"/>
      <c r="W21" s="2"/>
      <c r="X21" s="2"/>
      <c r="Y21" s="2"/>
      <c r="Z21" s="2"/>
      <c r="AA21" s="2"/>
      <c r="AB21" s="30"/>
    </row>
    <row r="22" spans="1:28" ht="19.5" customHeight="1" x14ac:dyDescent="0.25">
      <c r="A22" s="139" t="s">
        <v>31</v>
      </c>
      <c r="B22" s="195" t="s">
        <v>5</v>
      </c>
      <c r="C22" s="137" t="s">
        <v>35</v>
      </c>
      <c r="D22" s="140">
        <v>980</v>
      </c>
      <c r="E22" s="195">
        <v>39</v>
      </c>
      <c r="F22" s="12">
        <f>G21-9</f>
        <v>44802</v>
      </c>
      <c r="G22" s="60">
        <f t="shared" ref="G22" si="3">F22+E22</f>
        <v>44841</v>
      </c>
      <c r="H22" s="29"/>
      <c r="I22" s="2"/>
      <c r="J22" s="2"/>
      <c r="K22" s="4"/>
      <c r="L22" s="4"/>
      <c r="M22" s="2"/>
      <c r="N22" s="2"/>
      <c r="O22" s="2"/>
      <c r="P22" s="72"/>
      <c r="Q22" s="63"/>
      <c r="R22" s="64"/>
      <c r="S22" s="64"/>
      <c r="T22" s="2"/>
      <c r="U22" s="2"/>
      <c r="V22" s="2"/>
      <c r="W22" s="2"/>
      <c r="X22" s="2"/>
      <c r="Y22" s="2"/>
      <c r="Z22" s="2"/>
      <c r="AA22" s="2"/>
      <c r="AB22" s="30"/>
    </row>
    <row r="23" spans="1:28" ht="26.25" customHeight="1" x14ac:dyDescent="0.25">
      <c r="A23" s="141" t="s">
        <v>32</v>
      </c>
      <c r="B23" s="195" t="s">
        <v>5</v>
      </c>
      <c r="C23" s="137" t="s">
        <v>37</v>
      </c>
      <c r="D23" s="140">
        <v>46</v>
      </c>
      <c r="E23" s="195">
        <v>7</v>
      </c>
      <c r="F23" s="12">
        <f>G22+6</f>
        <v>44847</v>
      </c>
      <c r="G23" s="60">
        <f>F23+E23</f>
        <v>44854</v>
      </c>
      <c r="H23" s="29"/>
      <c r="I23" s="2"/>
      <c r="J23" s="2"/>
      <c r="K23" s="4"/>
      <c r="L23" s="4"/>
      <c r="M23" s="2"/>
      <c r="N23" s="2"/>
      <c r="O23" s="2"/>
      <c r="P23" s="72"/>
      <c r="Q23" s="63"/>
      <c r="R23" s="64"/>
      <c r="S23" s="64"/>
      <c r="T23" s="2"/>
      <c r="U23" s="2"/>
      <c r="V23" s="2"/>
      <c r="W23" s="2"/>
      <c r="X23" s="2"/>
      <c r="Y23" s="2"/>
      <c r="Z23" s="2"/>
      <c r="AA23" s="2"/>
      <c r="AB23" s="30"/>
    </row>
    <row r="24" spans="1:28" ht="19.5" customHeight="1" x14ac:dyDescent="0.25">
      <c r="A24" s="141" t="s">
        <v>33</v>
      </c>
      <c r="B24" s="195" t="s">
        <v>5</v>
      </c>
      <c r="C24" s="137" t="s">
        <v>37</v>
      </c>
      <c r="D24" s="140">
        <v>654</v>
      </c>
      <c r="E24" s="142">
        <v>29</v>
      </c>
      <c r="F24" s="81">
        <f>G23</f>
        <v>44854</v>
      </c>
      <c r="G24" s="82">
        <f>F24+E24</f>
        <v>44883</v>
      </c>
      <c r="H24" s="29"/>
      <c r="I24" s="2"/>
      <c r="J24" s="2"/>
      <c r="K24" s="4"/>
      <c r="L24" s="4"/>
      <c r="M24" s="2"/>
      <c r="N24" s="2"/>
      <c r="O24" s="2"/>
      <c r="P24" s="72"/>
      <c r="Q24" s="63"/>
      <c r="R24" s="64"/>
      <c r="S24" s="64"/>
      <c r="T24" s="2"/>
      <c r="U24" s="2"/>
      <c r="V24" s="2"/>
      <c r="W24" s="2"/>
      <c r="X24" s="2"/>
      <c r="Y24" s="2"/>
      <c r="Z24" s="2"/>
      <c r="AA24" s="2"/>
      <c r="AB24" s="30"/>
    </row>
    <row r="25" spans="1:28" ht="19.5" customHeight="1" x14ac:dyDescent="0.25">
      <c r="A25" s="141" t="s">
        <v>132</v>
      </c>
      <c r="B25" s="195" t="s">
        <v>5</v>
      </c>
      <c r="C25" s="137" t="s">
        <v>42</v>
      </c>
      <c r="D25" s="140">
        <v>1547</v>
      </c>
      <c r="E25" s="142">
        <v>4</v>
      </c>
      <c r="F25" s="81">
        <f>G24+1</f>
        <v>44884</v>
      </c>
      <c r="G25" s="82">
        <f>F25+E25</f>
        <v>44888</v>
      </c>
      <c r="H25" s="29"/>
      <c r="I25" s="2"/>
      <c r="J25" s="2"/>
      <c r="K25" s="4"/>
      <c r="L25" s="4"/>
      <c r="M25" s="2"/>
      <c r="N25" s="2"/>
      <c r="O25" s="2"/>
      <c r="P25" s="72"/>
      <c r="Q25" s="63"/>
      <c r="R25" s="64"/>
      <c r="S25" s="64"/>
      <c r="T25" s="2"/>
      <c r="U25" s="2"/>
      <c r="V25" s="2"/>
      <c r="W25" s="2"/>
      <c r="X25" s="2"/>
      <c r="Y25" s="2"/>
      <c r="Z25" s="2"/>
      <c r="AA25" s="2"/>
      <c r="AB25" s="30"/>
    </row>
    <row r="26" spans="1:28" ht="19.5" customHeight="1" x14ac:dyDescent="0.25">
      <c r="A26" s="141" t="s">
        <v>133</v>
      </c>
      <c r="B26" s="195" t="s">
        <v>5</v>
      </c>
      <c r="C26" s="137" t="s">
        <v>37</v>
      </c>
      <c r="D26" s="140">
        <v>61.5</v>
      </c>
      <c r="E26" s="142">
        <v>4</v>
      </c>
      <c r="F26" s="81">
        <f>F25+1</f>
        <v>44885</v>
      </c>
      <c r="G26" s="82">
        <f t="shared" ref="G26:G27" si="4">F26+E26</f>
        <v>44889</v>
      </c>
      <c r="H26" s="29"/>
      <c r="I26" s="2"/>
      <c r="J26" s="2"/>
      <c r="K26" s="4"/>
      <c r="L26" s="4"/>
      <c r="M26" s="2"/>
      <c r="N26" s="2"/>
      <c r="O26" s="2"/>
      <c r="P26" s="72"/>
      <c r="Q26" s="63"/>
      <c r="R26" s="64"/>
      <c r="S26" s="64"/>
      <c r="T26" s="2"/>
      <c r="U26" s="2"/>
      <c r="V26" s="2"/>
      <c r="W26" s="2"/>
      <c r="X26" s="2"/>
      <c r="Y26" s="2"/>
      <c r="Z26" s="2"/>
      <c r="AA26" s="2"/>
      <c r="AB26" s="30"/>
    </row>
    <row r="27" spans="1:28" ht="19.5" customHeight="1" x14ac:dyDescent="0.25">
      <c r="A27" s="141" t="s">
        <v>134</v>
      </c>
      <c r="B27" s="195" t="s">
        <v>5</v>
      </c>
      <c r="C27" s="137" t="s">
        <v>37</v>
      </c>
      <c r="D27" s="140">
        <v>1520</v>
      </c>
      <c r="E27" s="142">
        <v>8</v>
      </c>
      <c r="F27" s="81">
        <f>F26+2</f>
        <v>44887</v>
      </c>
      <c r="G27" s="82">
        <f t="shared" si="4"/>
        <v>44895</v>
      </c>
      <c r="H27" s="29"/>
      <c r="I27" s="2"/>
      <c r="J27" s="2"/>
      <c r="K27" s="4"/>
      <c r="L27" s="4"/>
      <c r="M27" s="2"/>
      <c r="N27" s="2"/>
      <c r="O27" s="2"/>
      <c r="P27" s="72"/>
      <c r="Q27" s="63"/>
      <c r="R27" s="64"/>
      <c r="S27" s="64"/>
      <c r="T27" s="2"/>
      <c r="U27" s="2"/>
      <c r="V27" s="2"/>
      <c r="W27" s="2"/>
      <c r="X27" s="2"/>
      <c r="Y27" s="2"/>
      <c r="Z27" s="2"/>
      <c r="AA27" s="2"/>
      <c r="AB27" s="30"/>
    </row>
    <row r="28" spans="1:28" ht="19.5" customHeight="1" x14ac:dyDescent="0.25">
      <c r="A28" s="138" t="s">
        <v>44</v>
      </c>
      <c r="B28" s="195" t="s">
        <v>5</v>
      </c>
      <c r="C28" s="195"/>
      <c r="D28" s="8"/>
      <c r="E28" s="195">
        <f t="shared" ref="E28" si="5">G28-F28</f>
        <v>60</v>
      </c>
      <c r="F28" s="81">
        <f>F29</f>
        <v>45061</v>
      </c>
      <c r="G28" s="82">
        <f>G35</f>
        <v>45121</v>
      </c>
      <c r="H28" s="29"/>
      <c r="I28" s="2"/>
      <c r="J28" s="2"/>
      <c r="K28" s="4"/>
      <c r="L28" s="4"/>
      <c r="M28" s="2"/>
      <c r="N28" s="2"/>
      <c r="O28" s="2"/>
      <c r="P28" s="72"/>
      <c r="Q28" s="63"/>
      <c r="R28" s="64"/>
      <c r="S28" s="64"/>
      <c r="T28" s="2"/>
      <c r="U28" s="2"/>
      <c r="V28" s="2"/>
      <c r="W28" s="2"/>
      <c r="X28" s="2"/>
      <c r="Y28" s="2"/>
      <c r="Z28" s="2"/>
      <c r="AA28" s="2"/>
      <c r="AB28" s="30"/>
    </row>
    <row r="29" spans="1:28" ht="19.5" customHeight="1" x14ac:dyDescent="0.25">
      <c r="A29" s="139" t="s">
        <v>41</v>
      </c>
      <c r="B29" s="195" t="s">
        <v>5</v>
      </c>
      <c r="C29" s="145" t="s">
        <v>55</v>
      </c>
      <c r="D29" s="146">
        <v>96</v>
      </c>
      <c r="E29" s="195">
        <v>30</v>
      </c>
      <c r="F29" s="81">
        <v>45061</v>
      </c>
      <c r="G29" s="82">
        <f>F29+E29</f>
        <v>45091</v>
      </c>
      <c r="H29" s="29"/>
      <c r="I29" s="2"/>
      <c r="J29" s="2"/>
      <c r="K29" s="4"/>
      <c r="L29" s="4"/>
      <c r="M29" s="2"/>
      <c r="N29" s="2"/>
      <c r="O29" s="2"/>
      <c r="P29" s="72"/>
      <c r="Q29" s="63"/>
      <c r="R29" s="64"/>
      <c r="S29" s="64"/>
      <c r="T29" s="2"/>
      <c r="U29" s="2"/>
      <c r="V29" s="2"/>
      <c r="W29" s="2"/>
      <c r="X29" s="2"/>
      <c r="Y29" s="2"/>
      <c r="Z29" s="2"/>
      <c r="AA29" s="2"/>
      <c r="AB29" s="30"/>
    </row>
    <row r="30" spans="1:28" ht="19.5" customHeight="1" x14ac:dyDescent="0.25">
      <c r="A30" s="139" t="s">
        <v>40</v>
      </c>
      <c r="B30" s="195" t="s">
        <v>5</v>
      </c>
      <c r="C30" s="147" t="s">
        <v>55</v>
      </c>
      <c r="D30" s="146">
        <v>64.5</v>
      </c>
      <c r="E30" s="195">
        <v>46</v>
      </c>
      <c r="F30" s="81">
        <f>F29+15</f>
        <v>45076</v>
      </c>
      <c r="G30" s="82">
        <f t="shared" ref="G30:G35" si="6">F30+E30</f>
        <v>45122</v>
      </c>
      <c r="H30" s="29"/>
      <c r="I30" s="2"/>
      <c r="J30" s="2"/>
      <c r="K30" s="4"/>
      <c r="L30" s="4"/>
      <c r="M30" s="2"/>
      <c r="N30" s="2"/>
      <c r="O30" s="2"/>
      <c r="P30" s="72"/>
      <c r="Q30" s="63"/>
      <c r="R30" s="64"/>
      <c r="S30" s="64"/>
      <c r="T30" s="2"/>
      <c r="U30" s="2"/>
      <c r="V30" s="2"/>
      <c r="W30" s="2"/>
      <c r="X30" s="2"/>
      <c r="Y30" s="2"/>
      <c r="Z30" s="2"/>
      <c r="AA30" s="2"/>
      <c r="AB30" s="30"/>
    </row>
    <row r="31" spans="1:28" ht="19.5" customHeight="1" x14ac:dyDescent="0.25">
      <c r="A31" s="139" t="s">
        <v>135</v>
      </c>
      <c r="B31" s="195" t="s">
        <v>5</v>
      </c>
      <c r="C31" s="145" t="s">
        <v>55</v>
      </c>
      <c r="D31" s="148">
        <v>39.69</v>
      </c>
      <c r="E31" s="195">
        <v>6</v>
      </c>
      <c r="F31" s="81">
        <f>F30+15</f>
        <v>45091</v>
      </c>
      <c r="G31" s="82">
        <f t="shared" si="6"/>
        <v>45097</v>
      </c>
      <c r="H31" s="29"/>
      <c r="I31" s="2"/>
      <c r="J31" s="2"/>
      <c r="K31" s="4"/>
      <c r="L31" s="4"/>
      <c r="M31" s="2"/>
      <c r="N31" s="2"/>
      <c r="O31" s="2"/>
      <c r="P31" s="72"/>
      <c r="Q31" s="63"/>
      <c r="R31" s="64"/>
      <c r="S31" s="64"/>
      <c r="T31" s="2"/>
      <c r="U31" s="2"/>
      <c r="V31" s="2"/>
      <c r="W31" s="2"/>
      <c r="X31" s="2"/>
      <c r="Y31" s="2"/>
      <c r="Z31" s="2"/>
      <c r="AA31" s="2"/>
      <c r="AB31" s="30"/>
    </row>
    <row r="32" spans="1:28" ht="19.5" customHeight="1" x14ac:dyDescent="0.25">
      <c r="A32" s="139" t="s">
        <v>136</v>
      </c>
      <c r="B32" s="195" t="s">
        <v>5</v>
      </c>
      <c r="C32" s="145" t="s">
        <v>55</v>
      </c>
      <c r="D32" s="148">
        <v>38.5</v>
      </c>
      <c r="E32" s="195">
        <v>6</v>
      </c>
      <c r="F32" s="81">
        <f>G31</f>
        <v>45097</v>
      </c>
      <c r="G32" s="82">
        <f t="shared" si="6"/>
        <v>45103</v>
      </c>
      <c r="H32" s="29"/>
      <c r="I32" s="2"/>
      <c r="J32" s="2"/>
      <c r="K32" s="4"/>
      <c r="L32" s="4"/>
      <c r="M32" s="2"/>
      <c r="N32" s="2"/>
      <c r="O32" s="2"/>
      <c r="P32" s="72"/>
      <c r="Q32" s="63"/>
      <c r="R32" s="64"/>
      <c r="S32" s="64"/>
      <c r="T32" s="2"/>
      <c r="U32" s="2"/>
      <c r="V32" s="2"/>
      <c r="W32" s="2"/>
      <c r="X32" s="2"/>
      <c r="Y32" s="2"/>
      <c r="Z32" s="2"/>
      <c r="AA32" s="2"/>
      <c r="AB32" s="30"/>
    </row>
    <row r="33" spans="1:28" ht="19.5" customHeight="1" x14ac:dyDescent="0.25">
      <c r="A33" s="139" t="s">
        <v>137</v>
      </c>
      <c r="B33" s="195" t="s">
        <v>5</v>
      </c>
      <c r="C33" s="145" t="s">
        <v>55</v>
      </c>
      <c r="D33" s="148">
        <v>38.61</v>
      </c>
      <c r="E33" s="195">
        <v>6</v>
      </c>
      <c r="F33" s="81">
        <f>G32</f>
        <v>45103</v>
      </c>
      <c r="G33" s="82">
        <f t="shared" si="6"/>
        <v>45109</v>
      </c>
      <c r="H33" s="29"/>
      <c r="I33" s="2"/>
      <c r="J33" s="2"/>
      <c r="K33" s="4"/>
      <c r="L33" s="4"/>
      <c r="M33" s="2"/>
      <c r="N33" s="2"/>
      <c r="O33" s="2"/>
      <c r="P33" s="72"/>
      <c r="Q33" s="63"/>
      <c r="R33" s="64"/>
      <c r="S33" s="64"/>
      <c r="T33" s="2"/>
      <c r="U33" s="2"/>
      <c r="V33" s="2"/>
      <c r="W33" s="2"/>
      <c r="X33" s="2"/>
      <c r="Y33" s="2"/>
      <c r="Z33" s="2"/>
      <c r="AA33" s="2"/>
      <c r="AB33" s="30"/>
    </row>
    <row r="34" spans="1:28" ht="19.5" customHeight="1" x14ac:dyDescent="0.25">
      <c r="A34" s="139" t="s">
        <v>138</v>
      </c>
      <c r="B34" s="195" t="s">
        <v>5</v>
      </c>
      <c r="C34" s="145" t="s">
        <v>55</v>
      </c>
      <c r="D34" s="148">
        <v>22.05</v>
      </c>
      <c r="E34" s="195">
        <v>6</v>
      </c>
      <c r="F34" s="81">
        <f>G33</f>
        <v>45109</v>
      </c>
      <c r="G34" s="82">
        <f t="shared" si="6"/>
        <v>45115</v>
      </c>
      <c r="H34" s="29"/>
      <c r="I34" s="2"/>
      <c r="J34" s="2"/>
      <c r="K34" s="4"/>
      <c r="L34" s="4"/>
      <c r="M34" s="2"/>
      <c r="N34" s="2"/>
      <c r="O34" s="2"/>
      <c r="P34" s="72"/>
      <c r="Q34" s="63"/>
      <c r="R34" s="64"/>
      <c r="S34" s="64"/>
      <c r="T34" s="2"/>
      <c r="U34" s="2"/>
      <c r="V34" s="2"/>
      <c r="W34" s="2"/>
      <c r="X34" s="2"/>
      <c r="Y34" s="2"/>
      <c r="Z34" s="2"/>
      <c r="AA34" s="2"/>
      <c r="AB34" s="30"/>
    </row>
    <row r="35" spans="1:28" ht="19.5" customHeight="1" x14ac:dyDescent="0.25">
      <c r="A35" s="139" t="s">
        <v>139</v>
      </c>
      <c r="B35" s="195" t="s">
        <v>5</v>
      </c>
      <c r="C35" s="145" t="s">
        <v>55</v>
      </c>
      <c r="D35" s="148">
        <v>71.91</v>
      </c>
      <c r="E35" s="195">
        <v>6</v>
      </c>
      <c r="F35" s="81">
        <f>G34</f>
        <v>45115</v>
      </c>
      <c r="G35" s="82">
        <f t="shared" si="6"/>
        <v>45121</v>
      </c>
      <c r="H35" s="29"/>
      <c r="I35" s="2"/>
      <c r="J35" s="2"/>
      <c r="K35" s="4"/>
      <c r="L35" s="4"/>
      <c r="M35" s="2"/>
      <c r="N35" s="2"/>
      <c r="O35" s="2"/>
      <c r="P35" s="72"/>
      <c r="Q35" s="63"/>
      <c r="R35" s="64"/>
      <c r="S35" s="64"/>
      <c r="T35" s="2"/>
      <c r="U35" s="2"/>
      <c r="V35" s="2"/>
      <c r="W35" s="2"/>
      <c r="X35" s="2"/>
      <c r="Y35" s="2"/>
      <c r="Z35" s="2"/>
      <c r="AA35" s="2"/>
      <c r="AB35" s="30"/>
    </row>
    <row r="36" spans="1:28" ht="19.5" customHeight="1" x14ac:dyDescent="0.25">
      <c r="A36" s="138" t="s">
        <v>45</v>
      </c>
      <c r="B36" s="195" t="s">
        <v>5</v>
      </c>
      <c r="C36" s="195"/>
      <c r="D36" s="8"/>
      <c r="E36" s="195">
        <f>G36-F36</f>
        <v>126</v>
      </c>
      <c r="F36" s="81">
        <f>F37</f>
        <v>44754</v>
      </c>
      <c r="G36" s="82">
        <f>G44</f>
        <v>44880</v>
      </c>
      <c r="H36" s="29"/>
      <c r="I36" s="2"/>
      <c r="J36" s="2"/>
      <c r="K36" s="4"/>
      <c r="L36" s="4"/>
      <c r="M36" s="2"/>
      <c r="N36" s="2"/>
      <c r="O36" s="2"/>
      <c r="P36" s="72"/>
      <c r="Q36" s="63"/>
      <c r="R36" s="64"/>
      <c r="S36" s="64"/>
      <c r="T36" s="2"/>
      <c r="U36" s="2"/>
      <c r="V36" s="2"/>
      <c r="W36" s="2"/>
      <c r="X36" s="2"/>
      <c r="Y36" s="2"/>
      <c r="Z36" s="2"/>
      <c r="AA36" s="2"/>
      <c r="AB36" s="30"/>
    </row>
    <row r="37" spans="1:28" ht="29.25" customHeight="1" x14ac:dyDescent="0.25">
      <c r="A37" s="149" t="s">
        <v>140</v>
      </c>
      <c r="B37" s="142" t="s">
        <v>5</v>
      </c>
      <c r="C37" s="142" t="s">
        <v>37</v>
      </c>
      <c r="D37" s="150">
        <v>1513.383</v>
      </c>
      <c r="E37" s="142">
        <v>84</v>
      </c>
      <c r="F37" s="81">
        <v>44754</v>
      </c>
      <c r="G37" s="81">
        <f>F37+E37</f>
        <v>44838</v>
      </c>
      <c r="H37" s="29"/>
      <c r="I37" s="2"/>
      <c r="J37" s="2"/>
      <c r="K37" s="4"/>
      <c r="L37" s="4"/>
      <c r="M37" s="2"/>
      <c r="N37" s="2"/>
      <c r="O37" s="2"/>
      <c r="P37" s="72"/>
      <c r="Q37" s="63"/>
      <c r="R37" s="64"/>
      <c r="S37" s="64"/>
      <c r="T37" s="2"/>
      <c r="U37" s="2"/>
      <c r="V37" s="2"/>
      <c r="W37" s="2"/>
      <c r="X37" s="2"/>
      <c r="Y37" s="2"/>
      <c r="Z37" s="2"/>
      <c r="AA37" s="2"/>
      <c r="AB37" s="30"/>
    </row>
    <row r="38" spans="1:28" ht="29.25" customHeight="1" x14ac:dyDescent="0.25">
      <c r="A38" s="149" t="s">
        <v>141</v>
      </c>
      <c r="B38" s="142" t="s">
        <v>5</v>
      </c>
      <c r="C38" s="142" t="s">
        <v>37</v>
      </c>
      <c r="D38" s="150">
        <v>7868.8070000000007</v>
      </c>
      <c r="E38" s="142">
        <v>40</v>
      </c>
      <c r="F38" s="81">
        <f>F37-2</f>
        <v>44752</v>
      </c>
      <c r="G38" s="81">
        <f>E38+F38</f>
        <v>44792</v>
      </c>
      <c r="H38" s="29"/>
      <c r="I38" s="2"/>
      <c r="J38" s="2"/>
      <c r="K38" s="4"/>
      <c r="L38" s="4"/>
      <c r="M38" s="2"/>
      <c r="N38" s="2"/>
      <c r="O38" s="2"/>
      <c r="P38" s="72"/>
      <c r="Q38" s="63"/>
      <c r="R38" s="64"/>
      <c r="S38" s="64"/>
      <c r="T38" s="2"/>
      <c r="U38" s="2"/>
      <c r="V38" s="2"/>
      <c r="W38" s="2"/>
      <c r="X38" s="2"/>
      <c r="Y38" s="2"/>
      <c r="Z38" s="2"/>
      <c r="AA38" s="2"/>
      <c r="AB38" s="30"/>
    </row>
    <row r="39" spans="1:28" ht="25.5" x14ac:dyDescent="0.25">
      <c r="A39" s="149" t="s">
        <v>142</v>
      </c>
      <c r="B39" s="142" t="s">
        <v>5</v>
      </c>
      <c r="C39" s="142" t="s">
        <v>37</v>
      </c>
      <c r="D39" s="150">
        <v>6058.5399999999991</v>
      </c>
      <c r="E39" s="142">
        <v>63</v>
      </c>
      <c r="F39" s="81">
        <f>F38+22</f>
        <v>44774</v>
      </c>
      <c r="G39" s="81">
        <f t="shared" ref="G39:G43" si="7">E39+F39</f>
        <v>44837</v>
      </c>
      <c r="H39" s="29"/>
      <c r="I39" s="2"/>
      <c r="J39" s="2"/>
      <c r="K39" s="4"/>
      <c r="L39" s="4"/>
      <c r="M39" s="2"/>
      <c r="N39" s="2"/>
      <c r="O39" s="2"/>
      <c r="P39" s="72"/>
      <c r="Q39" s="63"/>
      <c r="R39" s="64"/>
      <c r="S39" s="64"/>
      <c r="T39" s="2"/>
      <c r="U39" s="2"/>
      <c r="V39" s="2"/>
      <c r="W39" s="2"/>
      <c r="X39" s="2"/>
      <c r="Y39" s="2"/>
      <c r="Z39" s="2"/>
      <c r="AA39" s="2"/>
      <c r="AB39" s="30"/>
    </row>
    <row r="40" spans="1:28" ht="38.25" x14ac:dyDescent="0.25">
      <c r="A40" s="204" t="s">
        <v>143</v>
      </c>
      <c r="B40" s="200" t="s">
        <v>5</v>
      </c>
      <c r="C40" s="200" t="s">
        <v>37</v>
      </c>
      <c r="D40" s="200">
        <v>9382.19</v>
      </c>
      <c r="E40" s="142">
        <v>63</v>
      </c>
      <c r="F40" s="81">
        <f>F38+17</f>
        <v>44769</v>
      </c>
      <c r="G40" s="81">
        <f t="shared" si="7"/>
        <v>44832</v>
      </c>
      <c r="H40" s="29"/>
      <c r="I40" s="2"/>
      <c r="J40" s="2"/>
      <c r="K40" s="4"/>
      <c r="L40" s="4"/>
      <c r="M40" s="2"/>
      <c r="N40" s="2"/>
      <c r="O40" s="2"/>
      <c r="P40" s="72"/>
      <c r="Q40" s="63"/>
      <c r="R40" s="64"/>
      <c r="S40" s="64"/>
      <c r="T40" s="2"/>
      <c r="U40" s="2"/>
      <c r="V40" s="2"/>
      <c r="W40" s="2"/>
      <c r="X40" s="2"/>
      <c r="Y40" s="2"/>
      <c r="Z40" s="2"/>
      <c r="AA40" s="2"/>
      <c r="AB40" s="30"/>
    </row>
    <row r="41" spans="1:28" ht="25.5" x14ac:dyDescent="0.25">
      <c r="A41" s="204" t="s">
        <v>144</v>
      </c>
      <c r="B41" s="200" t="s">
        <v>5</v>
      </c>
      <c r="C41" s="200" t="s">
        <v>37</v>
      </c>
      <c r="D41" s="200">
        <v>1513.383</v>
      </c>
      <c r="E41" s="142">
        <v>50</v>
      </c>
      <c r="F41" s="81">
        <v>44805</v>
      </c>
      <c r="G41" s="81">
        <f>E41+F41</f>
        <v>44855</v>
      </c>
      <c r="H41" s="29"/>
      <c r="I41" s="2"/>
      <c r="J41" s="2"/>
      <c r="K41" s="4"/>
      <c r="L41" s="4"/>
      <c r="M41" s="2"/>
      <c r="N41" s="2"/>
      <c r="O41" s="2"/>
      <c r="P41" s="72"/>
      <c r="Q41" s="63"/>
      <c r="R41" s="64"/>
      <c r="S41" s="64"/>
      <c r="T41" s="2"/>
      <c r="U41" s="2"/>
      <c r="V41" s="2"/>
      <c r="W41" s="2"/>
      <c r="X41" s="2"/>
      <c r="Y41" s="2"/>
      <c r="Z41" s="2"/>
      <c r="AA41" s="2"/>
      <c r="AB41" s="30"/>
    </row>
    <row r="42" spans="1:28" ht="20.25" customHeight="1" x14ac:dyDescent="0.25">
      <c r="A42" s="201" t="s">
        <v>78</v>
      </c>
      <c r="B42" s="142" t="s">
        <v>5</v>
      </c>
      <c r="C42" s="202" t="s">
        <v>42</v>
      </c>
      <c r="D42" s="203">
        <v>12240</v>
      </c>
      <c r="E42" s="142">
        <v>48</v>
      </c>
      <c r="F42" s="81">
        <f>F41+21</f>
        <v>44826</v>
      </c>
      <c r="G42" s="81">
        <f t="shared" si="7"/>
        <v>44874</v>
      </c>
      <c r="H42" s="181"/>
      <c r="I42" s="2"/>
      <c r="J42" s="2"/>
      <c r="K42" s="4"/>
      <c r="L42" s="4"/>
      <c r="M42" s="2"/>
      <c r="N42" s="2"/>
      <c r="O42" s="2"/>
      <c r="P42" s="72"/>
      <c r="Q42" s="63"/>
      <c r="R42" s="64"/>
      <c r="S42" s="64"/>
      <c r="T42" s="2"/>
      <c r="U42" s="2"/>
      <c r="V42" s="2"/>
      <c r="W42" s="2"/>
      <c r="X42" s="2"/>
      <c r="Y42" s="2"/>
      <c r="Z42" s="2"/>
      <c r="AA42" s="2"/>
      <c r="AB42" s="30"/>
    </row>
    <row r="43" spans="1:28" ht="20.25" customHeight="1" x14ac:dyDescent="0.25">
      <c r="A43" s="204" t="s">
        <v>79</v>
      </c>
      <c r="B43" s="200" t="s">
        <v>5</v>
      </c>
      <c r="C43" s="200" t="s">
        <v>42</v>
      </c>
      <c r="D43" s="200">
        <v>2890</v>
      </c>
      <c r="E43" s="142">
        <v>7</v>
      </c>
      <c r="F43" s="81">
        <f>F42+13</f>
        <v>44839</v>
      </c>
      <c r="G43" s="81">
        <f t="shared" si="7"/>
        <v>44846</v>
      </c>
      <c r="H43" s="181"/>
      <c r="I43" s="2"/>
      <c r="J43" s="2"/>
      <c r="K43" s="4"/>
      <c r="L43" s="4"/>
      <c r="M43" s="2"/>
      <c r="N43" s="2"/>
      <c r="O43" s="2"/>
      <c r="P43" s="72"/>
      <c r="Q43" s="63"/>
      <c r="R43" s="64"/>
      <c r="S43" s="64"/>
      <c r="T43" s="2"/>
      <c r="U43" s="2"/>
      <c r="V43" s="2"/>
      <c r="W43" s="2"/>
      <c r="X43" s="2"/>
      <c r="Y43" s="2"/>
      <c r="Z43" s="2"/>
      <c r="AA43" s="2"/>
      <c r="AB43" s="30"/>
    </row>
    <row r="44" spans="1:28" ht="20.25" customHeight="1" x14ac:dyDescent="0.25">
      <c r="A44" s="151" t="s">
        <v>94</v>
      </c>
      <c r="B44" s="195" t="s">
        <v>5</v>
      </c>
      <c r="C44" s="152" t="s">
        <v>37</v>
      </c>
      <c r="D44" s="140">
        <v>5069</v>
      </c>
      <c r="E44" s="195">
        <v>61</v>
      </c>
      <c r="F44" s="12">
        <f>F41+14</f>
        <v>44819</v>
      </c>
      <c r="G44" s="12">
        <f>F44+E44</f>
        <v>44880</v>
      </c>
      <c r="H44" s="29"/>
      <c r="I44" s="2"/>
      <c r="J44" s="2"/>
      <c r="K44" s="4"/>
      <c r="L44" s="4"/>
      <c r="M44" s="2"/>
      <c r="N44" s="2"/>
      <c r="O44" s="2"/>
      <c r="P44" s="72"/>
      <c r="Q44" s="63"/>
      <c r="R44" s="64"/>
      <c r="S44" s="64"/>
      <c r="T44" s="2"/>
      <c r="U44" s="2"/>
      <c r="V44" s="2"/>
      <c r="W44" s="2"/>
      <c r="X44" s="2"/>
      <c r="Y44" s="2"/>
      <c r="Z44" s="2"/>
      <c r="AA44" s="2"/>
      <c r="AB44" s="30"/>
    </row>
    <row r="45" spans="1:28" ht="19.5" customHeight="1" x14ac:dyDescent="0.25">
      <c r="A45" s="153" t="s">
        <v>50</v>
      </c>
      <c r="B45" s="195" t="s">
        <v>5</v>
      </c>
      <c r="C45" s="195"/>
      <c r="D45" s="8"/>
      <c r="E45" s="195">
        <f>G45-F45</f>
        <v>277</v>
      </c>
      <c r="F45" s="12">
        <f>F46</f>
        <v>44824</v>
      </c>
      <c r="G45" s="60">
        <f>G50</f>
        <v>45101</v>
      </c>
      <c r="H45" s="29"/>
      <c r="I45" s="2"/>
      <c r="J45" s="2"/>
      <c r="K45" s="4"/>
      <c r="L45" s="4"/>
      <c r="M45" s="2"/>
      <c r="N45" s="2"/>
      <c r="O45" s="2"/>
      <c r="P45" s="72"/>
      <c r="Q45" s="63"/>
      <c r="R45" s="64"/>
      <c r="S45" s="64"/>
      <c r="T45" s="2"/>
      <c r="U45" s="2"/>
      <c r="V45" s="2"/>
      <c r="W45" s="2"/>
      <c r="X45" s="2"/>
      <c r="Y45" s="2"/>
      <c r="Z45" s="2"/>
      <c r="AA45" s="2"/>
      <c r="AB45" s="30"/>
    </row>
    <row r="46" spans="1:28" ht="19.5" customHeight="1" x14ac:dyDescent="0.25">
      <c r="A46" s="139" t="s">
        <v>46</v>
      </c>
      <c r="B46" s="195" t="s">
        <v>5</v>
      </c>
      <c r="C46" s="154" t="s">
        <v>37</v>
      </c>
      <c r="D46" s="195">
        <v>193</v>
      </c>
      <c r="E46" s="195">
        <v>62</v>
      </c>
      <c r="F46" s="12">
        <v>44824</v>
      </c>
      <c r="G46" s="60">
        <f>F46+E46</f>
        <v>44886</v>
      </c>
      <c r="H46" s="29"/>
      <c r="I46" s="156"/>
      <c r="J46" s="2"/>
      <c r="K46" s="4"/>
      <c r="L46" s="4"/>
      <c r="M46" s="2"/>
      <c r="N46" s="2"/>
      <c r="O46" s="2"/>
      <c r="P46" s="72"/>
      <c r="Q46" s="63"/>
      <c r="R46" s="64"/>
      <c r="S46" s="64"/>
      <c r="T46" s="2"/>
      <c r="U46" s="2"/>
      <c r="V46" s="2"/>
      <c r="W46" s="2"/>
      <c r="X46" s="2"/>
      <c r="Y46" s="2"/>
      <c r="Z46" s="2"/>
      <c r="AA46" s="2"/>
      <c r="AB46" s="30"/>
    </row>
    <row r="47" spans="1:28" ht="19.5" customHeight="1" x14ac:dyDescent="0.25">
      <c r="A47" s="139" t="s">
        <v>47</v>
      </c>
      <c r="B47" s="195" t="s">
        <v>5</v>
      </c>
      <c r="C47" s="154" t="s">
        <v>49</v>
      </c>
      <c r="D47" s="195">
        <v>1</v>
      </c>
      <c r="E47" s="195">
        <v>30</v>
      </c>
      <c r="F47" s="107">
        <v>45040</v>
      </c>
      <c r="G47" s="108">
        <f>F47+E47</f>
        <v>45070</v>
      </c>
      <c r="H47" s="155"/>
      <c r="I47" s="156"/>
      <c r="J47" s="156"/>
      <c r="K47" s="4"/>
      <c r="L47" s="4"/>
      <c r="M47" s="2"/>
      <c r="N47" s="2"/>
      <c r="O47" s="2"/>
      <c r="P47" s="72"/>
      <c r="Q47" s="63"/>
      <c r="R47" s="64"/>
      <c r="S47" s="64"/>
      <c r="T47" s="2"/>
      <c r="U47" s="2"/>
      <c r="V47" s="2"/>
      <c r="W47" s="2"/>
      <c r="X47" s="2"/>
      <c r="Y47" s="2"/>
      <c r="Z47" s="2"/>
      <c r="AA47" s="2"/>
      <c r="AB47" s="30"/>
    </row>
    <row r="48" spans="1:28" ht="19.5" customHeight="1" x14ac:dyDescent="0.25">
      <c r="A48" s="139" t="s">
        <v>80</v>
      </c>
      <c r="B48" s="195" t="s">
        <v>5</v>
      </c>
      <c r="C48" s="154" t="s">
        <v>48</v>
      </c>
      <c r="D48" s="195">
        <f>12.66+1.5</f>
        <v>14.16</v>
      </c>
      <c r="E48" s="195">
        <v>8</v>
      </c>
      <c r="F48" s="12">
        <f>G47+1</f>
        <v>45071</v>
      </c>
      <c r="G48" s="60">
        <f>F48+E48</f>
        <v>45079</v>
      </c>
      <c r="H48" s="157"/>
      <c r="I48" s="2"/>
      <c r="J48" s="2"/>
      <c r="K48" s="4"/>
      <c r="L48" s="4"/>
      <c r="M48" s="2"/>
      <c r="N48" s="2"/>
      <c r="O48" s="2"/>
      <c r="P48" s="72"/>
      <c r="Q48" s="63"/>
      <c r="R48" s="64"/>
      <c r="S48" s="64"/>
      <c r="T48" s="2"/>
      <c r="U48" s="2"/>
      <c r="V48" s="2"/>
      <c r="W48" s="2"/>
      <c r="X48" s="2"/>
      <c r="Y48" s="2"/>
      <c r="Z48" s="2"/>
      <c r="AA48" s="2"/>
      <c r="AB48" s="30"/>
    </row>
    <row r="49" spans="1:28" ht="19.5" customHeight="1" x14ac:dyDescent="0.25">
      <c r="A49" s="139" t="s">
        <v>145</v>
      </c>
      <c r="B49" s="195" t="s">
        <v>5</v>
      </c>
      <c r="C49" s="158" t="s">
        <v>42</v>
      </c>
      <c r="D49" s="196">
        <v>561</v>
      </c>
      <c r="E49" s="195">
        <v>10</v>
      </c>
      <c r="F49" s="12">
        <f>G48+1</f>
        <v>45080</v>
      </c>
      <c r="G49" s="60">
        <f t="shared" ref="G49:G50" si="8">F49+E49</f>
        <v>45090</v>
      </c>
      <c r="H49" s="157"/>
      <c r="I49" s="2"/>
      <c r="J49" s="2"/>
      <c r="K49" s="4"/>
      <c r="L49" s="4"/>
      <c r="M49" s="2"/>
      <c r="N49" s="2"/>
      <c r="O49" s="2"/>
      <c r="P49" s="72"/>
      <c r="Q49" s="63"/>
      <c r="R49" s="64"/>
      <c r="S49" s="64"/>
      <c r="T49" s="2"/>
      <c r="U49" s="2"/>
      <c r="V49" s="2"/>
      <c r="W49" s="2"/>
      <c r="X49" s="2"/>
      <c r="Y49" s="2"/>
      <c r="Z49" s="2"/>
      <c r="AA49" s="2"/>
      <c r="AB49" s="30"/>
    </row>
    <row r="50" spans="1:28" ht="19.5" customHeight="1" x14ac:dyDescent="0.25">
      <c r="A50" s="139" t="s">
        <v>146</v>
      </c>
      <c r="B50" s="195" t="s">
        <v>5</v>
      </c>
      <c r="C50" s="158" t="s">
        <v>42</v>
      </c>
      <c r="D50" s="196">
        <v>348.4</v>
      </c>
      <c r="E50" s="195">
        <v>10</v>
      </c>
      <c r="F50" s="12">
        <f>G49+1</f>
        <v>45091</v>
      </c>
      <c r="G50" s="60">
        <f t="shared" si="8"/>
        <v>45101</v>
      </c>
      <c r="H50" s="157"/>
      <c r="I50" s="2"/>
      <c r="J50" s="2"/>
      <c r="K50" s="4"/>
      <c r="L50" s="4"/>
      <c r="M50" s="2"/>
      <c r="N50" s="2"/>
      <c r="O50" s="2"/>
      <c r="P50" s="72"/>
      <c r="Q50" s="63"/>
      <c r="R50" s="64"/>
      <c r="S50" s="64"/>
      <c r="T50" s="2"/>
      <c r="U50" s="2"/>
      <c r="V50" s="2"/>
      <c r="W50" s="2"/>
      <c r="X50" s="2"/>
      <c r="Y50" s="2"/>
      <c r="Z50" s="2"/>
      <c r="AA50" s="2"/>
      <c r="AB50" s="30"/>
    </row>
    <row r="51" spans="1:28" ht="19.5" customHeight="1" x14ac:dyDescent="0.25">
      <c r="A51" s="153" t="s">
        <v>129</v>
      </c>
      <c r="B51" s="195" t="s">
        <v>5</v>
      </c>
      <c r="C51" s="294" t="s">
        <v>49</v>
      </c>
      <c r="D51" s="284">
        <v>1</v>
      </c>
      <c r="E51" s="195">
        <f>G51-F51</f>
        <v>185</v>
      </c>
      <c r="F51" s="12">
        <f>F52</f>
        <v>44729</v>
      </c>
      <c r="G51" s="60">
        <f>G61</f>
        <v>44914</v>
      </c>
      <c r="H51" s="157"/>
      <c r="I51" s="2"/>
      <c r="J51" s="2"/>
      <c r="K51" s="4"/>
      <c r="L51" s="4"/>
      <c r="M51" s="2"/>
      <c r="N51" s="2"/>
      <c r="O51" s="2"/>
      <c r="P51" s="72"/>
      <c r="Q51" s="63"/>
      <c r="R51" s="64"/>
      <c r="S51" s="64"/>
      <c r="T51" s="2"/>
      <c r="U51" s="2"/>
      <c r="V51" s="2"/>
      <c r="W51" s="2"/>
      <c r="X51" s="2"/>
      <c r="Y51" s="2"/>
      <c r="Z51" s="2"/>
      <c r="AA51" s="2"/>
      <c r="AB51" s="30"/>
    </row>
    <row r="52" spans="1:28" ht="19.5" customHeight="1" x14ac:dyDescent="0.25">
      <c r="A52" s="139" t="s">
        <v>118</v>
      </c>
      <c r="B52" s="195" t="s">
        <v>5</v>
      </c>
      <c r="C52" s="295"/>
      <c r="D52" s="297"/>
      <c r="E52" s="195">
        <v>1</v>
      </c>
      <c r="F52" s="12">
        <v>44729</v>
      </c>
      <c r="G52" s="60">
        <f>F52+E52</f>
        <v>44730</v>
      </c>
      <c r="H52" s="157"/>
      <c r="I52" s="2"/>
      <c r="J52" s="2"/>
      <c r="K52" s="4"/>
      <c r="L52" s="4"/>
      <c r="M52" s="2"/>
      <c r="N52" s="2"/>
      <c r="O52" s="2"/>
      <c r="P52" s="72"/>
      <c r="Q52" s="63"/>
      <c r="R52" s="64"/>
      <c r="S52" s="64"/>
      <c r="T52" s="2"/>
      <c r="U52" s="2"/>
      <c r="V52" s="2"/>
      <c r="W52" s="2"/>
      <c r="X52" s="2"/>
      <c r="Y52" s="2"/>
      <c r="Z52" s="2"/>
      <c r="AA52" s="2"/>
      <c r="AB52" s="30"/>
    </row>
    <row r="53" spans="1:28" ht="19.5" customHeight="1" x14ac:dyDescent="0.25">
      <c r="A53" s="139" t="s">
        <v>119</v>
      </c>
      <c r="B53" s="195" t="s">
        <v>120</v>
      </c>
      <c r="C53" s="295"/>
      <c r="D53" s="297"/>
      <c r="E53" s="195">
        <v>7</v>
      </c>
      <c r="F53" s="12">
        <v>44730</v>
      </c>
      <c r="G53" s="60">
        <f t="shared" ref="G53:G61" si="9">F53+E53</f>
        <v>44737</v>
      </c>
      <c r="H53" s="157"/>
      <c r="I53" s="2"/>
      <c r="J53" s="2"/>
      <c r="K53" s="4"/>
      <c r="L53" s="4"/>
      <c r="M53" s="2"/>
      <c r="N53" s="2"/>
      <c r="O53" s="2"/>
      <c r="P53" s="72"/>
      <c r="Q53" s="63"/>
      <c r="R53" s="64"/>
      <c r="S53" s="64"/>
      <c r="T53" s="2"/>
      <c r="U53" s="2"/>
      <c r="V53" s="2"/>
      <c r="W53" s="2"/>
      <c r="X53" s="2"/>
      <c r="Y53" s="2"/>
      <c r="Z53" s="2"/>
      <c r="AA53" s="2"/>
      <c r="AB53" s="30"/>
    </row>
    <row r="54" spans="1:28" ht="19.5" customHeight="1" x14ac:dyDescent="0.25">
      <c r="A54" s="139" t="s">
        <v>121</v>
      </c>
      <c r="B54" s="195" t="s">
        <v>120</v>
      </c>
      <c r="C54" s="295"/>
      <c r="D54" s="297"/>
      <c r="E54" s="195">
        <v>85</v>
      </c>
      <c r="F54" s="12">
        <f>G53</f>
        <v>44737</v>
      </c>
      <c r="G54" s="60">
        <f t="shared" si="9"/>
        <v>44822</v>
      </c>
      <c r="H54" s="157"/>
      <c r="I54" s="2"/>
      <c r="J54" s="2"/>
      <c r="K54" s="4"/>
      <c r="L54" s="4"/>
      <c r="M54" s="2"/>
      <c r="N54" s="2"/>
      <c r="O54" s="2"/>
      <c r="P54" s="72"/>
      <c r="Q54" s="63"/>
      <c r="R54" s="64"/>
      <c r="S54" s="64"/>
      <c r="T54" s="2"/>
      <c r="U54" s="2"/>
      <c r="V54" s="2"/>
      <c r="W54" s="2"/>
      <c r="X54" s="2"/>
      <c r="Y54" s="2"/>
      <c r="Z54" s="2"/>
      <c r="AA54" s="2"/>
      <c r="AB54" s="30"/>
    </row>
    <row r="55" spans="1:28" ht="25.5" x14ac:dyDescent="0.25">
      <c r="A55" s="141" t="s">
        <v>122</v>
      </c>
      <c r="B55" s="195" t="s">
        <v>120</v>
      </c>
      <c r="C55" s="295"/>
      <c r="D55" s="297"/>
      <c r="E55" s="195">
        <v>14</v>
      </c>
      <c r="F55" s="12">
        <v>44823</v>
      </c>
      <c r="G55" s="60">
        <f t="shared" si="9"/>
        <v>44837</v>
      </c>
      <c r="H55" s="157"/>
      <c r="I55" s="2"/>
      <c r="J55" s="2"/>
      <c r="K55" s="4"/>
      <c r="L55" s="4"/>
      <c r="M55" s="2"/>
      <c r="N55" s="2"/>
      <c r="O55" s="2"/>
      <c r="P55" s="72"/>
      <c r="Q55" s="63"/>
      <c r="R55" s="64"/>
      <c r="S55" s="64"/>
      <c r="T55" s="2"/>
      <c r="U55" s="2"/>
      <c r="V55" s="2"/>
      <c r="W55" s="2"/>
      <c r="X55" s="2"/>
      <c r="Y55" s="2"/>
      <c r="Z55" s="2"/>
      <c r="AA55" s="2"/>
      <c r="AB55" s="30"/>
    </row>
    <row r="56" spans="1:28" ht="19.5" customHeight="1" x14ac:dyDescent="0.25">
      <c r="A56" s="139" t="s">
        <v>123</v>
      </c>
      <c r="B56" s="195" t="s">
        <v>120</v>
      </c>
      <c r="C56" s="295"/>
      <c r="D56" s="297"/>
      <c r="E56" s="195">
        <v>7</v>
      </c>
      <c r="F56" s="12">
        <v>44837</v>
      </c>
      <c r="G56" s="60">
        <f t="shared" si="9"/>
        <v>44844</v>
      </c>
      <c r="H56" s="157"/>
      <c r="I56" s="2"/>
      <c r="J56" s="2"/>
      <c r="K56" s="4"/>
      <c r="L56" s="4"/>
      <c r="M56" s="2"/>
      <c r="N56" s="2"/>
      <c r="O56" s="2"/>
      <c r="P56" s="72"/>
      <c r="Q56" s="63"/>
      <c r="R56" s="64"/>
      <c r="S56" s="64"/>
      <c r="T56" s="2"/>
      <c r="U56" s="2"/>
      <c r="V56" s="2"/>
      <c r="W56" s="2"/>
      <c r="X56" s="2"/>
      <c r="Y56" s="2"/>
      <c r="Z56" s="2"/>
      <c r="AA56" s="2"/>
      <c r="AB56" s="30"/>
    </row>
    <row r="57" spans="1:28" ht="19.5" customHeight="1" x14ac:dyDescent="0.25">
      <c r="A57" s="139" t="s">
        <v>124</v>
      </c>
      <c r="B57" s="195" t="s">
        <v>120</v>
      </c>
      <c r="C57" s="295"/>
      <c r="D57" s="297"/>
      <c r="E57" s="195">
        <v>21</v>
      </c>
      <c r="F57" s="12">
        <v>44844</v>
      </c>
      <c r="G57" s="60">
        <f t="shared" si="9"/>
        <v>44865</v>
      </c>
      <c r="H57" s="157"/>
      <c r="I57" s="2"/>
      <c r="J57" s="2"/>
      <c r="K57" s="4"/>
      <c r="L57" s="4"/>
      <c r="M57" s="2"/>
      <c r="N57" s="2"/>
      <c r="O57" s="2"/>
      <c r="P57" s="72"/>
      <c r="Q57" s="63"/>
      <c r="R57" s="64"/>
      <c r="S57" s="64"/>
      <c r="T57" s="2"/>
      <c r="U57" s="2"/>
      <c r="V57" s="2"/>
      <c r="W57" s="2"/>
      <c r="X57" s="2"/>
      <c r="Y57" s="2"/>
      <c r="Z57" s="2"/>
      <c r="AA57" s="2"/>
      <c r="AB57" s="30"/>
    </row>
    <row r="58" spans="1:28" ht="19.5" customHeight="1" x14ac:dyDescent="0.25">
      <c r="A58" s="139" t="s">
        <v>125</v>
      </c>
      <c r="B58" s="195" t="s">
        <v>120</v>
      </c>
      <c r="C58" s="295"/>
      <c r="D58" s="297"/>
      <c r="E58" s="195">
        <v>30</v>
      </c>
      <c r="F58" s="12">
        <v>44865</v>
      </c>
      <c r="G58" s="60">
        <f t="shared" si="9"/>
        <v>44895</v>
      </c>
      <c r="H58" s="157"/>
      <c r="I58" s="2"/>
      <c r="J58" s="2"/>
      <c r="K58" s="4"/>
      <c r="L58" s="4"/>
      <c r="M58" s="2"/>
      <c r="N58" s="2"/>
      <c r="O58" s="2"/>
      <c r="P58" s="72"/>
      <c r="Q58" s="63"/>
      <c r="R58" s="64"/>
      <c r="S58" s="64"/>
      <c r="T58" s="2"/>
      <c r="U58" s="2"/>
      <c r="V58" s="2"/>
      <c r="W58" s="2"/>
      <c r="X58" s="2"/>
      <c r="Y58" s="2"/>
      <c r="Z58" s="2"/>
      <c r="AA58" s="2"/>
      <c r="AB58" s="30"/>
    </row>
    <row r="59" spans="1:28" ht="19.5" customHeight="1" x14ac:dyDescent="0.25">
      <c r="A59" s="139" t="s">
        <v>126</v>
      </c>
      <c r="B59" s="195" t="s">
        <v>120</v>
      </c>
      <c r="C59" s="295"/>
      <c r="D59" s="297"/>
      <c r="E59" s="195">
        <v>4</v>
      </c>
      <c r="F59" s="12">
        <v>44895</v>
      </c>
      <c r="G59" s="60">
        <f t="shared" si="9"/>
        <v>44899</v>
      </c>
      <c r="H59" s="157"/>
      <c r="I59" s="2"/>
      <c r="J59" s="2"/>
      <c r="K59" s="4"/>
      <c r="L59" s="4"/>
      <c r="M59" s="2"/>
      <c r="N59" s="2"/>
      <c r="O59" s="2"/>
      <c r="P59" s="72"/>
      <c r="Q59" s="63"/>
      <c r="R59" s="64"/>
      <c r="S59" s="64"/>
      <c r="T59" s="2"/>
      <c r="U59" s="2"/>
      <c r="V59" s="2"/>
      <c r="W59" s="2"/>
      <c r="X59" s="2"/>
      <c r="Y59" s="2"/>
      <c r="Z59" s="2"/>
      <c r="AA59" s="2"/>
      <c r="AB59" s="30"/>
    </row>
    <row r="60" spans="1:28" ht="19.5" customHeight="1" x14ac:dyDescent="0.25">
      <c r="A60" s="139" t="s">
        <v>127</v>
      </c>
      <c r="B60" s="195" t="s">
        <v>120</v>
      </c>
      <c r="C60" s="295"/>
      <c r="D60" s="297"/>
      <c r="E60" s="195">
        <v>7</v>
      </c>
      <c r="F60" s="12">
        <v>44900</v>
      </c>
      <c r="G60" s="60">
        <f t="shared" si="9"/>
        <v>44907</v>
      </c>
      <c r="H60" s="157"/>
      <c r="I60" s="2"/>
      <c r="J60" s="2"/>
      <c r="K60" s="4"/>
      <c r="L60" s="4"/>
      <c r="M60" s="2"/>
      <c r="N60" s="2"/>
      <c r="O60" s="2"/>
      <c r="P60" s="72"/>
      <c r="Q60" s="63"/>
      <c r="R60" s="64"/>
      <c r="S60" s="64"/>
      <c r="T60" s="2"/>
      <c r="U60" s="2"/>
      <c r="V60" s="2"/>
      <c r="W60" s="2"/>
      <c r="X60" s="2"/>
      <c r="Y60" s="2"/>
      <c r="Z60" s="2"/>
      <c r="AA60" s="2"/>
      <c r="AB60" s="30"/>
    </row>
    <row r="61" spans="1:28" ht="19.5" customHeight="1" x14ac:dyDescent="0.25">
      <c r="A61" s="139" t="s">
        <v>128</v>
      </c>
      <c r="B61" s="195" t="s">
        <v>120</v>
      </c>
      <c r="C61" s="296"/>
      <c r="D61" s="285"/>
      <c r="E61" s="195">
        <v>7</v>
      </c>
      <c r="F61" s="12">
        <v>44907</v>
      </c>
      <c r="G61" s="60">
        <f t="shared" si="9"/>
        <v>44914</v>
      </c>
      <c r="H61" s="157"/>
      <c r="I61" s="2"/>
      <c r="J61" s="2"/>
      <c r="K61" s="4"/>
      <c r="L61" s="4"/>
      <c r="M61" s="2"/>
      <c r="N61" s="2"/>
      <c r="O61" s="2"/>
      <c r="P61" s="72"/>
      <c r="Q61" s="63"/>
      <c r="R61" s="64"/>
      <c r="S61" s="64"/>
      <c r="T61" s="2"/>
      <c r="U61" s="2"/>
      <c r="V61" s="2"/>
      <c r="W61" s="2"/>
      <c r="X61" s="2"/>
      <c r="Y61" s="2"/>
      <c r="Z61" s="2"/>
      <c r="AA61" s="2"/>
      <c r="AB61" s="30"/>
    </row>
    <row r="62" spans="1:28" ht="19.5" customHeight="1" x14ac:dyDescent="0.25">
      <c r="A62" s="138" t="s">
        <v>51</v>
      </c>
      <c r="B62" s="195" t="s">
        <v>5</v>
      </c>
      <c r="C62" s="195"/>
      <c r="D62" s="8"/>
      <c r="E62" s="195">
        <f>G62-F62</f>
        <v>31</v>
      </c>
      <c r="F62" s="12">
        <f>F63</f>
        <v>45066</v>
      </c>
      <c r="G62" s="60">
        <f>G65</f>
        <v>45097</v>
      </c>
      <c r="H62" s="29"/>
      <c r="I62" s="2"/>
      <c r="J62" s="2"/>
      <c r="K62" s="4"/>
      <c r="L62" s="4"/>
      <c r="M62" s="2"/>
      <c r="N62" s="2"/>
      <c r="O62" s="2"/>
      <c r="P62" s="72"/>
      <c r="Q62" s="63"/>
      <c r="R62" s="64"/>
      <c r="S62" s="64"/>
      <c r="T62" s="2"/>
      <c r="U62" s="2"/>
      <c r="V62" s="2"/>
      <c r="W62" s="2"/>
      <c r="X62" s="2"/>
      <c r="Y62" s="2"/>
      <c r="Z62" s="2"/>
      <c r="AA62" s="2"/>
      <c r="AB62" s="30"/>
    </row>
    <row r="63" spans="1:28" ht="19.5" customHeight="1" x14ac:dyDescent="0.25">
      <c r="A63" s="139" t="s">
        <v>53</v>
      </c>
      <c r="B63" s="195" t="s">
        <v>5</v>
      </c>
      <c r="C63" s="154" t="s">
        <v>36</v>
      </c>
      <c r="D63" s="195">
        <v>14</v>
      </c>
      <c r="E63" s="195">
        <v>10</v>
      </c>
      <c r="F63" s="12">
        <v>45066</v>
      </c>
      <c r="G63" s="60">
        <f>F63+E63</f>
        <v>45076</v>
      </c>
      <c r="H63" s="29"/>
      <c r="I63" s="2"/>
      <c r="J63" s="2"/>
      <c r="K63" s="4"/>
      <c r="L63" s="4"/>
      <c r="M63" s="2"/>
      <c r="N63" s="2"/>
      <c r="O63" s="2"/>
      <c r="P63" s="72"/>
      <c r="Q63" s="63"/>
      <c r="R63" s="64"/>
      <c r="S63" s="64"/>
      <c r="T63" s="2"/>
      <c r="U63" s="2"/>
      <c r="V63" s="2"/>
      <c r="W63" s="2"/>
      <c r="X63" s="2"/>
      <c r="Y63" s="2"/>
      <c r="Z63" s="2"/>
      <c r="AA63" s="2"/>
      <c r="AB63" s="30"/>
    </row>
    <row r="64" spans="1:28" ht="19.5" customHeight="1" x14ac:dyDescent="0.25">
      <c r="A64" s="139" t="s">
        <v>52</v>
      </c>
      <c r="B64" s="195" t="s">
        <v>5</v>
      </c>
      <c r="C64" s="154" t="s">
        <v>36</v>
      </c>
      <c r="D64" s="195">
        <v>14</v>
      </c>
      <c r="E64" s="195">
        <v>10</v>
      </c>
      <c r="F64" s="12">
        <f>G63+1</f>
        <v>45077</v>
      </c>
      <c r="G64" s="60">
        <f>F64+E64</f>
        <v>45087</v>
      </c>
      <c r="H64" s="29"/>
      <c r="I64" s="2"/>
      <c r="J64" s="2"/>
      <c r="K64" s="4"/>
      <c r="L64" s="4"/>
      <c r="M64" s="2"/>
      <c r="N64" s="2"/>
      <c r="O64" s="2"/>
      <c r="P64" s="72"/>
      <c r="Q64" s="63"/>
      <c r="R64" s="64"/>
      <c r="S64" s="64"/>
      <c r="T64" s="2"/>
      <c r="U64" s="2"/>
      <c r="V64" s="2"/>
      <c r="W64" s="2"/>
      <c r="X64" s="2"/>
      <c r="Y64" s="2"/>
      <c r="Z64" s="2"/>
      <c r="AA64" s="2"/>
      <c r="AB64" s="30"/>
    </row>
    <row r="65" spans="1:28" ht="19.5" customHeight="1" x14ac:dyDescent="0.25">
      <c r="A65" s="139" t="s">
        <v>54</v>
      </c>
      <c r="B65" s="195" t="s">
        <v>5</v>
      </c>
      <c r="C65" s="154" t="s">
        <v>55</v>
      </c>
      <c r="D65" s="195">
        <v>50</v>
      </c>
      <c r="E65" s="195">
        <v>10</v>
      </c>
      <c r="F65" s="12">
        <f>G64</f>
        <v>45087</v>
      </c>
      <c r="G65" s="60">
        <f>F65+E65</f>
        <v>45097</v>
      </c>
      <c r="H65" s="29"/>
      <c r="I65" s="2"/>
      <c r="J65" s="2"/>
      <c r="K65" s="4"/>
      <c r="L65" s="4"/>
      <c r="M65" s="2"/>
      <c r="N65" s="2"/>
      <c r="O65" s="2"/>
      <c r="P65" s="72"/>
      <c r="Q65" s="63"/>
      <c r="R65" s="64"/>
      <c r="S65" s="64"/>
      <c r="T65" s="2"/>
      <c r="U65" s="2"/>
      <c r="V65" s="2"/>
      <c r="W65" s="2"/>
      <c r="X65" s="2"/>
      <c r="Y65" s="2"/>
      <c r="Z65" s="2"/>
      <c r="AA65" s="2"/>
      <c r="AB65" s="30"/>
    </row>
    <row r="66" spans="1:28" ht="19.5" customHeight="1" x14ac:dyDescent="0.25">
      <c r="A66" s="138" t="s">
        <v>56</v>
      </c>
      <c r="B66" s="195" t="s">
        <v>5</v>
      </c>
      <c r="C66" s="195"/>
      <c r="D66" s="8"/>
      <c r="E66" s="195">
        <f>G66-F66</f>
        <v>46</v>
      </c>
      <c r="F66" s="12">
        <f>F67</f>
        <v>44824</v>
      </c>
      <c r="G66" s="60">
        <f>G68</f>
        <v>44870</v>
      </c>
      <c r="H66" s="181"/>
      <c r="I66" s="156"/>
      <c r="J66" s="2"/>
      <c r="K66" s="4"/>
      <c r="L66" s="4"/>
      <c r="M66" s="2"/>
      <c r="N66" s="2"/>
      <c r="O66" s="2"/>
      <c r="P66" s="72"/>
      <c r="Q66" s="63"/>
      <c r="R66" s="64"/>
      <c r="S66" s="64"/>
      <c r="T66" s="2"/>
      <c r="U66" s="2"/>
      <c r="V66" s="2"/>
      <c r="W66" s="2"/>
      <c r="X66" s="2"/>
      <c r="Y66" s="2"/>
      <c r="Z66" s="2"/>
      <c r="AA66" s="2"/>
      <c r="AB66" s="30"/>
    </row>
    <row r="67" spans="1:28" ht="19.5" customHeight="1" x14ac:dyDescent="0.25">
      <c r="A67" s="139" t="s">
        <v>57</v>
      </c>
      <c r="B67" s="195" t="s">
        <v>5</v>
      </c>
      <c r="C67" s="154" t="s">
        <v>35</v>
      </c>
      <c r="D67" s="140">
        <v>980</v>
      </c>
      <c r="E67" s="195">
        <v>15</v>
      </c>
      <c r="F67" s="12">
        <v>44824</v>
      </c>
      <c r="G67" s="60">
        <f t="shared" ref="G67:G68" si="10">F67+E67</f>
        <v>44839</v>
      </c>
      <c r="H67" s="181"/>
      <c r="I67" s="156"/>
      <c r="J67" s="2"/>
      <c r="K67" s="4"/>
      <c r="L67" s="4"/>
      <c r="M67" s="2"/>
      <c r="N67" s="2"/>
      <c r="O67" s="2"/>
      <c r="P67" s="72"/>
      <c r="Q67" s="63"/>
      <c r="R67" s="64"/>
      <c r="S67" s="64"/>
      <c r="T67" s="2"/>
      <c r="U67" s="2"/>
      <c r="V67" s="2"/>
      <c r="W67" s="2"/>
      <c r="X67" s="2"/>
      <c r="Y67" s="2"/>
      <c r="Z67" s="2"/>
      <c r="AA67" s="2"/>
      <c r="AB67" s="30"/>
    </row>
    <row r="68" spans="1:28" ht="19.5" customHeight="1" x14ac:dyDescent="0.25">
      <c r="A68" s="139" t="s">
        <v>58</v>
      </c>
      <c r="B68" s="195" t="s">
        <v>5</v>
      </c>
      <c r="C68" s="154" t="s">
        <v>35</v>
      </c>
      <c r="D68" s="140">
        <f>75+60+890+45</f>
        <v>1070</v>
      </c>
      <c r="E68" s="195">
        <v>31</v>
      </c>
      <c r="F68" s="12">
        <f>G67</f>
        <v>44839</v>
      </c>
      <c r="G68" s="60">
        <f t="shared" si="10"/>
        <v>44870</v>
      </c>
      <c r="H68" s="181"/>
      <c r="I68" s="156"/>
      <c r="J68" s="2"/>
      <c r="K68" s="4"/>
      <c r="L68" s="4"/>
      <c r="M68" s="2"/>
      <c r="N68" s="2"/>
      <c r="O68" s="2"/>
      <c r="P68" s="72"/>
      <c r="Q68" s="63"/>
      <c r="R68" s="64"/>
      <c r="S68" s="64"/>
      <c r="T68" s="2"/>
      <c r="U68" s="2"/>
      <c r="V68" s="2"/>
      <c r="W68" s="2"/>
      <c r="X68" s="2"/>
      <c r="Y68" s="2"/>
      <c r="Z68" s="2"/>
      <c r="AA68" s="2"/>
      <c r="AB68" s="30"/>
    </row>
    <row r="69" spans="1:28" ht="19.5" customHeight="1" x14ac:dyDescent="0.25">
      <c r="A69" s="138" t="s">
        <v>61</v>
      </c>
      <c r="B69" s="195" t="s">
        <v>5</v>
      </c>
      <c r="C69" s="195"/>
      <c r="D69" s="8"/>
      <c r="E69" s="195">
        <f t="shared" ref="E69" si="11">G69-F69</f>
        <v>22</v>
      </c>
      <c r="F69" s="12">
        <f>F70</f>
        <v>45066</v>
      </c>
      <c r="G69" s="60">
        <f>G71</f>
        <v>45088</v>
      </c>
      <c r="H69" s="29"/>
      <c r="I69" s="2"/>
      <c r="J69" s="2"/>
      <c r="K69" s="4"/>
      <c r="L69" s="4"/>
      <c r="M69" s="2"/>
      <c r="N69" s="2"/>
      <c r="O69" s="2"/>
      <c r="P69" s="72"/>
      <c r="Q69" s="63"/>
      <c r="R69" s="64"/>
      <c r="S69" s="64"/>
      <c r="T69" s="2"/>
      <c r="U69" s="2"/>
      <c r="V69" s="2"/>
      <c r="W69" s="2"/>
      <c r="X69" s="2"/>
      <c r="Y69" s="2"/>
      <c r="Z69" s="2"/>
      <c r="AA69" s="2"/>
      <c r="AB69" s="30"/>
    </row>
    <row r="70" spans="1:28" ht="19.5" customHeight="1" x14ac:dyDescent="0.25">
      <c r="A70" s="139" t="s">
        <v>59</v>
      </c>
      <c r="B70" s="195" t="s">
        <v>5</v>
      </c>
      <c r="C70" s="154" t="s">
        <v>35</v>
      </c>
      <c r="D70" s="195">
        <v>141</v>
      </c>
      <c r="E70" s="195">
        <v>18</v>
      </c>
      <c r="F70" s="12">
        <f>F62</f>
        <v>45066</v>
      </c>
      <c r="G70" s="60">
        <f>F70+E70</f>
        <v>45084</v>
      </c>
      <c r="H70" s="29"/>
      <c r="I70" s="2"/>
      <c r="J70" s="2"/>
      <c r="K70" s="4"/>
      <c r="L70" s="4"/>
      <c r="M70" s="2"/>
      <c r="N70" s="2"/>
      <c r="O70" s="2"/>
      <c r="P70" s="72"/>
      <c r="Q70" s="63"/>
      <c r="R70" s="64"/>
      <c r="S70" s="64"/>
      <c r="T70" s="2"/>
      <c r="U70" s="2"/>
      <c r="V70" s="2"/>
      <c r="W70" s="2"/>
      <c r="X70" s="2"/>
      <c r="Y70" s="2"/>
      <c r="Z70" s="2"/>
      <c r="AA70" s="2"/>
      <c r="AB70" s="30"/>
    </row>
    <row r="71" spans="1:28" ht="19.5" customHeight="1" x14ac:dyDescent="0.25">
      <c r="A71" s="139" t="s">
        <v>60</v>
      </c>
      <c r="B71" s="195" t="s">
        <v>5</v>
      </c>
      <c r="C71" s="154" t="s">
        <v>35</v>
      </c>
      <c r="D71" s="195">
        <v>9</v>
      </c>
      <c r="E71" s="195">
        <v>3</v>
      </c>
      <c r="F71" s="12">
        <f>G70+1</f>
        <v>45085</v>
      </c>
      <c r="G71" s="60">
        <f>F71+E71</f>
        <v>45088</v>
      </c>
      <c r="H71" s="29"/>
      <c r="I71" s="2"/>
      <c r="J71" s="2"/>
      <c r="K71" s="4"/>
      <c r="L71" s="4"/>
      <c r="M71" s="2"/>
      <c r="N71" s="2"/>
      <c r="O71" s="2"/>
      <c r="P71" s="72"/>
      <c r="Q71" s="63"/>
      <c r="R71" s="64"/>
      <c r="S71" s="64"/>
      <c r="T71" s="2"/>
      <c r="U71" s="2"/>
      <c r="V71" s="2"/>
      <c r="W71" s="2"/>
      <c r="X71" s="2"/>
      <c r="Y71" s="2"/>
      <c r="Z71" s="2"/>
      <c r="AA71" s="2"/>
      <c r="AB71" s="30"/>
    </row>
    <row r="72" spans="1:28" ht="19.5" customHeight="1" x14ac:dyDescent="0.25">
      <c r="A72" s="138" t="s">
        <v>62</v>
      </c>
      <c r="B72" s="195" t="s">
        <v>5</v>
      </c>
      <c r="C72" s="195"/>
      <c r="D72" s="195"/>
      <c r="E72" s="195">
        <f t="shared" ref="E72" si="12">G72-F72</f>
        <v>206</v>
      </c>
      <c r="F72" s="12">
        <f>F74</f>
        <v>44879</v>
      </c>
      <c r="G72" s="60">
        <f>G73</f>
        <v>45085</v>
      </c>
      <c r="H72" s="29"/>
      <c r="I72" s="2"/>
      <c r="J72" s="2"/>
      <c r="K72" s="4"/>
      <c r="L72" s="4"/>
      <c r="M72" s="2"/>
      <c r="N72" s="2"/>
      <c r="O72" s="2"/>
      <c r="P72" s="72"/>
      <c r="Q72" s="63"/>
      <c r="R72" s="64"/>
      <c r="S72" s="64"/>
      <c r="T72" s="2"/>
      <c r="U72" s="2"/>
      <c r="V72" s="2"/>
      <c r="W72" s="2"/>
      <c r="X72" s="2"/>
      <c r="Y72" s="2"/>
      <c r="Z72" s="2"/>
      <c r="AA72" s="2"/>
      <c r="AB72" s="30"/>
    </row>
    <row r="73" spans="1:28" ht="19.5" customHeight="1" x14ac:dyDescent="0.25">
      <c r="A73" s="139" t="s">
        <v>98</v>
      </c>
      <c r="B73" s="195" t="s">
        <v>5</v>
      </c>
      <c r="C73" s="154" t="s">
        <v>35</v>
      </c>
      <c r="D73" s="195">
        <f>10+7</f>
        <v>17</v>
      </c>
      <c r="E73" s="195">
        <v>5</v>
      </c>
      <c r="F73" s="12">
        <f>G48+1</f>
        <v>45080</v>
      </c>
      <c r="G73" s="60">
        <f>F73+E73</f>
        <v>45085</v>
      </c>
      <c r="H73" s="29"/>
      <c r="I73" s="2"/>
      <c r="J73" s="2"/>
      <c r="K73" s="4"/>
      <c r="L73" s="4"/>
      <c r="M73" s="2"/>
      <c r="N73" s="2"/>
      <c r="O73" s="2"/>
      <c r="P73" s="72"/>
      <c r="Q73" s="63"/>
      <c r="R73" s="64"/>
      <c r="S73" s="64"/>
      <c r="T73" s="2"/>
      <c r="U73" s="2"/>
      <c r="V73" s="2"/>
      <c r="W73" s="2"/>
      <c r="X73" s="2"/>
      <c r="Y73" s="2"/>
      <c r="Z73" s="2"/>
      <c r="AA73" s="2"/>
      <c r="AB73" s="30"/>
    </row>
    <row r="74" spans="1:28" ht="19.5" customHeight="1" x14ac:dyDescent="0.25">
      <c r="A74" s="139" t="s">
        <v>63</v>
      </c>
      <c r="B74" s="195" t="s">
        <v>5</v>
      </c>
      <c r="C74" s="154" t="s">
        <v>35</v>
      </c>
      <c r="D74" s="195">
        <v>99</v>
      </c>
      <c r="E74" s="195">
        <v>7</v>
      </c>
      <c r="F74" s="12">
        <f>G46-7</f>
        <v>44879</v>
      </c>
      <c r="G74" s="60">
        <f t="shared" ref="G74:G75" si="13">F74+E74</f>
        <v>44886</v>
      </c>
      <c r="H74" s="29"/>
      <c r="I74" s="2"/>
      <c r="J74" s="2"/>
      <c r="K74" s="4"/>
      <c r="L74" s="4"/>
      <c r="M74" s="2"/>
      <c r="N74" s="2"/>
      <c r="O74" s="2"/>
      <c r="P74" s="72"/>
      <c r="Q74" s="63"/>
      <c r="R74" s="64"/>
      <c r="S74" s="64"/>
      <c r="T74" s="2"/>
      <c r="U74" s="2"/>
      <c r="V74" s="2"/>
      <c r="W74" s="2"/>
      <c r="X74" s="2"/>
      <c r="Y74" s="2"/>
      <c r="Z74" s="2"/>
      <c r="AA74" s="2"/>
      <c r="AB74" s="30"/>
    </row>
    <row r="75" spans="1:28" ht="19.5" customHeight="1" x14ac:dyDescent="0.25">
      <c r="A75" s="139" t="s">
        <v>64</v>
      </c>
      <c r="B75" s="195" t="s">
        <v>5</v>
      </c>
      <c r="C75" s="154" t="s">
        <v>35</v>
      </c>
      <c r="D75" s="195">
        <v>127</v>
      </c>
      <c r="E75" s="195">
        <v>10</v>
      </c>
      <c r="F75" s="12">
        <f>F74</f>
        <v>44879</v>
      </c>
      <c r="G75" s="60">
        <f t="shared" si="13"/>
        <v>44889</v>
      </c>
      <c r="H75" s="29"/>
      <c r="I75" s="2"/>
      <c r="J75" s="2"/>
      <c r="K75" s="4"/>
      <c r="L75" s="4"/>
      <c r="M75" s="2"/>
      <c r="N75" s="2"/>
      <c r="O75" s="2"/>
      <c r="P75" s="72"/>
      <c r="Q75" s="63"/>
      <c r="R75" s="64"/>
      <c r="S75" s="64"/>
      <c r="T75" s="2"/>
      <c r="U75" s="2"/>
      <c r="V75" s="2"/>
      <c r="W75" s="2"/>
      <c r="X75" s="2"/>
      <c r="Y75" s="2"/>
      <c r="Z75" s="2"/>
      <c r="AA75" s="2"/>
      <c r="AB75" s="30"/>
    </row>
    <row r="76" spans="1:28" ht="24" customHeight="1" x14ac:dyDescent="0.25">
      <c r="A76" s="159" t="s">
        <v>85</v>
      </c>
      <c r="B76" s="195" t="s">
        <v>5</v>
      </c>
      <c r="C76" s="195"/>
      <c r="D76" s="195"/>
      <c r="E76" s="195">
        <v>20</v>
      </c>
      <c r="F76" s="112">
        <f>G48</f>
        <v>45079</v>
      </c>
      <c r="G76" s="134">
        <f>F76+E76</f>
        <v>45099</v>
      </c>
      <c r="H76" s="160"/>
      <c r="I76" s="161"/>
      <c r="J76" s="161"/>
      <c r="K76" s="161"/>
      <c r="L76" s="161"/>
      <c r="M76" s="2"/>
      <c r="N76" s="161"/>
      <c r="O76" s="161"/>
      <c r="P76" s="73"/>
      <c r="Q76" s="66"/>
      <c r="R76" s="65"/>
      <c r="S76" s="65"/>
      <c r="T76" s="2"/>
      <c r="U76" s="2"/>
      <c r="V76" s="2"/>
      <c r="W76" s="2"/>
      <c r="X76" s="2"/>
      <c r="Y76" s="2"/>
      <c r="Z76" s="2"/>
      <c r="AA76" s="2"/>
      <c r="AB76" s="30"/>
    </row>
    <row r="77" spans="1:28" ht="21.75" customHeight="1" x14ac:dyDescent="0.25">
      <c r="A77" s="159" t="s">
        <v>92</v>
      </c>
      <c r="B77" s="195" t="s">
        <v>5</v>
      </c>
      <c r="C77" s="195"/>
      <c r="D77" s="195"/>
      <c r="E77" s="195">
        <v>14</v>
      </c>
      <c r="F77" s="112">
        <f>G48+1</f>
        <v>45080</v>
      </c>
      <c r="G77" s="134">
        <f t="shared" ref="G77:G78" si="14">F77+E77</f>
        <v>45094</v>
      </c>
      <c r="H77" s="29"/>
      <c r="I77" s="2"/>
      <c r="J77" s="2"/>
      <c r="K77" s="4"/>
      <c r="L77" s="4"/>
      <c r="M77" s="2"/>
      <c r="N77" s="2"/>
      <c r="O77" s="2"/>
      <c r="P77" s="72"/>
      <c r="Q77" s="63"/>
      <c r="R77" s="64"/>
      <c r="S77" s="64"/>
      <c r="T77" s="2"/>
      <c r="U77" s="2"/>
      <c r="V77" s="2"/>
      <c r="W77" s="2"/>
      <c r="X77" s="2"/>
      <c r="Y77" s="2"/>
      <c r="Z77" s="2"/>
      <c r="AA77" s="2"/>
      <c r="AB77" s="30"/>
    </row>
    <row r="78" spans="1:28" ht="24" customHeight="1" x14ac:dyDescent="0.25">
      <c r="A78" s="159" t="s">
        <v>86</v>
      </c>
      <c r="B78" s="195" t="s">
        <v>5</v>
      </c>
      <c r="C78" s="195"/>
      <c r="D78" s="195"/>
      <c r="E78" s="195">
        <v>14</v>
      </c>
      <c r="F78" s="112">
        <f>F77</f>
        <v>45080</v>
      </c>
      <c r="G78" s="134">
        <f t="shared" si="14"/>
        <v>45094</v>
      </c>
      <c r="H78" s="29"/>
      <c r="I78" s="2"/>
      <c r="J78" s="2"/>
      <c r="K78" s="4"/>
      <c r="L78" s="4"/>
      <c r="M78" s="2"/>
      <c r="N78" s="2"/>
      <c r="O78" s="2"/>
      <c r="P78" s="72"/>
      <c r="Q78" s="63"/>
      <c r="R78" s="64"/>
      <c r="S78" s="64"/>
      <c r="T78" s="2"/>
      <c r="U78" s="2"/>
      <c r="V78" s="2"/>
      <c r="W78" s="2"/>
      <c r="X78" s="2"/>
      <c r="Y78" s="2"/>
      <c r="Z78" s="2"/>
      <c r="AA78" s="2"/>
      <c r="AB78" s="30"/>
    </row>
    <row r="79" spans="1:28" ht="21" customHeight="1" x14ac:dyDescent="0.25">
      <c r="A79" s="162" t="s">
        <v>87</v>
      </c>
      <c r="B79" s="195" t="s">
        <v>5</v>
      </c>
      <c r="C79" s="195"/>
      <c r="D79" s="8"/>
      <c r="E79" s="195">
        <f>G79-F79</f>
        <v>256</v>
      </c>
      <c r="F79" s="112">
        <f>F80</f>
        <v>44835</v>
      </c>
      <c r="G79" s="134">
        <f>G83</f>
        <v>45091</v>
      </c>
      <c r="H79" s="29"/>
      <c r="I79" s="2"/>
      <c r="J79" s="2"/>
      <c r="K79" s="4"/>
      <c r="L79" s="4"/>
      <c r="M79" s="2"/>
      <c r="N79" s="2"/>
      <c r="O79" s="2"/>
      <c r="P79" s="72"/>
      <c r="Q79" s="63"/>
      <c r="R79" s="64"/>
      <c r="S79" s="64"/>
      <c r="T79" s="2"/>
      <c r="U79" s="2"/>
      <c r="V79" s="2"/>
      <c r="W79" s="2"/>
      <c r="X79" s="2"/>
      <c r="Y79" s="2"/>
      <c r="Z79" s="2"/>
      <c r="AA79" s="2"/>
      <c r="AB79" s="30"/>
    </row>
    <row r="80" spans="1:28" ht="19.5" customHeight="1" x14ac:dyDescent="0.25">
      <c r="A80" s="139" t="s">
        <v>68</v>
      </c>
      <c r="B80" s="195" t="s">
        <v>5</v>
      </c>
      <c r="C80" s="195" t="s">
        <v>36</v>
      </c>
      <c r="D80" s="140">
        <v>2566</v>
      </c>
      <c r="E80" s="195">
        <v>60</v>
      </c>
      <c r="F80" s="112">
        <v>44835</v>
      </c>
      <c r="G80" s="134">
        <f>F80+E80</f>
        <v>44895</v>
      </c>
      <c r="H80" s="29"/>
      <c r="I80" s="2"/>
      <c r="J80" s="2"/>
      <c r="K80" s="4"/>
      <c r="L80" s="4"/>
      <c r="M80" s="2"/>
      <c r="N80" s="2"/>
      <c r="O80" s="2"/>
      <c r="P80" s="72"/>
      <c r="Q80" s="63"/>
      <c r="R80" s="64"/>
      <c r="S80" s="64"/>
      <c r="T80" s="2"/>
      <c r="U80" s="2"/>
      <c r="V80" s="2"/>
      <c r="W80" s="2"/>
      <c r="X80" s="2"/>
      <c r="Y80" s="2"/>
      <c r="Z80" s="2"/>
      <c r="AA80" s="2"/>
      <c r="AB80" s="30"/>
    </row>
    <row r="81" spans="1:28" ht="19.5" customHeight="1" x14ac:dyDescent="0.25">
      <c r="A81" s="23" t="s">
        <v>69</v>
      </c>
      <c r="B81" s="1" t="s">
        <v>5</v>
      </c>
      <c r="C81" s="1" t="s">
        <v>42</v>
      </c>
      <c r="D81" s="15">
        <v>727</v>
      </c>
      <c r="E81" s="1">
        <v>29</v>
      </c>
      <c r="F81" s="12">
        <f>F80+31</f>
        <v>44866</v>
      </c>
      <c r="G81" s="134">
        <f t="shared" ref="G81:G83" si="15">F81+E81</f>
        <v>44895</v>
      </c>
      <c r="H81" s="29"/>
      <c r="I81" s="2"/>
      <c r="J81" s="2"/>
      <c r="K81" s="4"/>
      <c r="L81" s="4"/>
      <c r="M81" s="2"/>
      <c r="N81" s="2"/>
      <c r="O81" s="2"/>
      <c r="P81" s="72"/>
      <c r="Q81" s="63"/>
      <c r="R81" s="64"/>
      <c r="S81" s="64"/>
      <c r="T81" s="2"/>
      <c r="U81" s="2"/>
      <c r="V81" s="2"/>
      <c r="W81" s="2"/>
      <c r="X81" s="2"/>
      <c r="Y81" s="2"/>
      <c r="Z81" s="2"/>
      <c r="AA81" s="2"/>
      <c r="AB81" s="30"/>
    </row>
    <row r="82" spans="1:28" ht="19.5" customHeight="1" x14ac:dyDescent="0.25">
      <c r="A82" s="23" t="s">
        <v>70</v>
      </c>
      <c r="B82" s="1" t="s">
        <v>5</v>
      </c>
      <c r="C82" s="1" t="s">
        <v>42</v>
      </c>
      <c r="D82" s="15">
        <v>3849</v>
      </c>
      <c r="E82" s="1">
        <v>29</v>
      </c>
      <c r="F82" s="12">
        <f>F81</f>
        <v>44866</v>
      </c>
      <c r="G82" s="134">
        <f t="shared" si="15"/>
        <v>44895</v>
      </c>
      <c r="H82" s="29"/>
      <c r="I82" s="2"/>
      <c r="J82" s="2"/>
      <c r="K82" s="4"/>
      <c r="L82" s="4"/>
      <c r="M82" s="2"/>
      <c r="N82" s="2"/>
      <c r="O82" s="2"/>
      <c r="P82" s="72"/>
      <c r="Q82" s="63"/>
      <c r="R82" s="64"/>
      <c r="S82" s="64"/>
      <c r="T82" s="2"/>
      <c r="U82" s="2"/>
      <c r="V82" s="2"/>
      <c r="W82" s="2"/>
      <c r="X82" s="2"/>
      <c r="Y82" s="2"/>
      <c r="Z82" s="2"/>
      <c r="AA82" s="2"/>
      <c r="AB82" s="30"/>
    </row>
    <row r="83" spans="1:28" ht="19.5" customHeight="1" x14ac:dyDescent="0.25">
      <c r="A83" s="23" t="s">
        <v>67</v>
      </c>
      <c r="B83" s="1" t="s">
        <v>5</v>
      </c>
      <c r="C83" s="1" t="s">
        <v>42</v>
      </c>
      <c r="D83" s="15">
        <v>4103</v>
      </c>
      <c r="E83" s="1">
        <v>30</v>
      </c>
      <c r="F83" s="12">
        <v>45061</v>
      </c>
      <c r="G83" s="134">
        <f t="shared" si="15"/>
        <v>45091</v>
      </c>
      <c r="H83" s="29"/>
      <c r="I83" s="2"/>
      <c r="J83" s="2"/>
      <c r="K83" s="4"/>
      <c r="L83" s="4"/>
      <c r="M83" s="2"/>
      <c r="N83" s="2"/>
      <c r="O83" s="2"/>
      <c r="P83" s="72"/>
      <c r="Q83" s="63"/>
      <c r="R83" s="64"/>
      <c r="S83" s="64"/>
      <c r="T83" s="2"/>
      <c r="U83" s="2"/>
      <c r="V83" s="2"/>
      <c r="W83" s="2"/>
      <c r="X83" s="2"/>
      <c r="Y83" s="2"/>
      <c r="Z83" s="2"/>
      <c r="AA83" s="2"/>
      <c r="AB83" s="30"/>
    </row>
    <row r="84" spans="1:28" ht="19.5" customHeight="1" x14ac:dyDescent="0.25">
      <c r="A84" s="14" t="s">
        <v>88</v>
      </c>
      <c r="B84" s="1" t="s">
        <v>5</v>
      </c>
      <c r="C84" s="1"/>
      <c r="D84" s="11"/>
      <c r="E84" s="1">
        <f t="shared" ref="E84:E98" si="16">G84-F84</f>
        <v>257</v>
      </c>
      <c r="F84" s="12">
        <f>F85</f>
        <v>44819</v>
      </c>
      <c r="G84" s="60">
        <f>G96</f>
        <v>45076</v>
      </c>
      <c r="H84" s="29"/>
      <c r="I84" s="2"/>
      <c r="J84" s="2"/>
      <c r="K84" s="4"/>
      <c r="L84" s="4"/>
      <c r="M84" s="2"/>
      <c r="N84" s="2"/>
      <c r="O84" s="2"/>
      <c r="P84" s="72"/>
      <c r="Q84" s="63"/>
      <c r="R84" s="64"/>
      <c r="S84" s="64"/>
      <c r="T84" s="2"/>
      <c r="U84" s="2"/>
      <c r="V84" s="2"/>
      <c r="W84" s="2"/>
      <c r="X84" s="2"/>
      <c r="Y84" s="2"/>
      <c r="Z84" s="2"/>
      <c r="AA84" s="2"/>
      <c r="AB84" s="30"/>
    </row>
    <row r="85" spans="1:28" ht="19.5" customHeight="1" x14ac:dyDescent="0.25">
      <c r="A85" s="45" t="s">
        <v>71</v>
      </c>
      <c r="B85" s="1" t="s">
        <v>5</v>
      </c>
      <c r="C85" s="1"/>
      <c r="D85" s="11"/>
      <c r="E85" s="1">
        <f t="shared" si="16"/>
        <v>257</v>
      </c>
      <c r="F85" s="12">
        <f>F86</f>
        <v>44819</v>
      </c>
      <c r="G85" s="60">
        <f>G88</f>
        <v>45076</v>
      </c>
      <c r="H85" s="29"/>
      <c r="I85" s="2"/>
      <c r="J85" s="2"/>
      <c r="K85" s="4"/>
      <c r="L85" s="4"/>
      <c r="M85" s="2"/>
      <c r="N85" s="2"/>
      <c r="O85" s="2"/>
      <c r="P85" s="72"/>
      <c r="Q85" s="63"/>
      <c r="R85" s="64"/>
      <c r="S85" s="64"/>
      <c r="T85" s="2"/>
      <c r="U85" s="2"/>
      <c r="V85" s="2"/>
      <c r="W85" s="2"/>
      <c r="X85" s="2"/>
      <c r="Y85" s="2"/>
      <c r="Z85" s="2"/>
      <c r="AA85" s="2"/>
      <c r="AB85" s="30"/>
    </row>
    <row r="86" spans="1:28" ht="19.5" customHeight="1" x14ac:dyDescent="0.25">
      <c r="A86" s="23" t="s">
        <v>74</v>
      </c>
      <c r="B86" s="1" t="s">
        <v>5</v>
      </c>
      <c r="C86" s="1" t="s">
        <v>76</v>
      </c>
      <c r="D86" s="15">
        <v>2200</v>
      </c>
      <c r="E86" s="1">
        <v>45</v>
      </c>
      <c r="F86" s="12">
        <v>44819</v>
      </c>
      <c r="G86" s="60">
        <f>F86+E86</f>
        <v>44864</v>
      </c>
      <c r="H86" s="29"/>
      <c r="I86" s="2"/>
      <c r="J86" s="2"/>
      <c r="K86" s="4"/>
      <c r="L86" s="4"/>
      <c r="M86" s="2"/>
      <c r="N86" s="2"/>
      <c r="O86" s="2"/>
      <c r="P86" s="72"/>
      <c r="Q86" s="63"/>
      <c r="R86" s="64"/>
      <c r="S86" s="64"/>
      <c r="T86" s="2"/>
      <c r="U86" s="2"/>
      <c r="V86" s="2"/>
      <c r="W86" s="2"/>
      <c r="X86" s="2"/>
      <c r="Y86" s="2"/>
      <c r="Z86" s="2"/>
      <c r="AA86" s="2"/>
      <c r="AB86" s="30"/>
    </row>
    <row r="87" spans="1:28" ht="19.5" customHeight="1" x14ac:dyDescent="0.25">
      <c r="A87" s="23" t="s">
        <v>75</v>
      </c>
      <c r="B87" s="1" t="s">
        <v>5</v>
      </c>
      <c r="C87" s="1" t="s">
        <v>42</v>
      </c>
      <c r="D87" s="15">
        <v>267</v>
      </c>
      <c r="E87" s="1">
        <v>30</v>
      </c>
      <c r="F87" s="12">
        <f>G86</f>
        <v>44864</v>
      </c>
      <c r="G87" s="60">
        <f>F87+E87</f>
        <v>44894</v>
      </c>
      <c r="H87" s="29"/>
      <c r="I87" s="2"/>
      <c r="J87" s="2"/>
      <c r="K87" s="4"/>
      <c r="L87" s="4"/>
      <c r="M87" s="2"/>
      <c r="N87" s="2"/>
      <c r="O87" s="2"/>
      <c r="P87" s="72"/>
      <c r="Q87" s="63"/>
      <c r="R87" s="64"/>
      <c r="S87" s="64"/>
      <c r="T87" s="2"/>
      <c r="U87" s="2"/>
      <c r="V87" s="2"/>
      <c r="W87" s="2"/>
      <c r="X87" s="2"/>
      <c r="Y87" s="2"/>
      <c r="Z87" s="2"/>
      <c r="AA87" s="2"/>
      <c r="AB87" s="30"/>
    </row>
    <row r="88" spans="1:28" ht="19.5" customHeight="1" x14ac:dyDescent="0.25">
      <c r="A88" s="23" t="s">
        <v>67</v>
      </c>
      <c r="B88" s="1" t="s">
        <v>5</v>
      </c>
      <c r="C88" s="1" t="s">
        <v>42</v>
      </c>
      <c r="D88" s="15">
        <v>267</v>
      </c>
      <c r="E88" s="1">
        <v>15</v>
      </c>
      <c r="F88" s="12">
        <f>F83</f>
        <v>45061</v>
      </c>
      <c r="G88" s="60">
        <f>F88+E88</f>
        <v>45076</v>
      </c>
      <c r="H88" s="29"/>
      <c r="I88" s="2"/>
      <c r="J88" s="2"/>
      <c r="K88" s="4"/>
      <c r="L88" s="4"/>
      <c r="M88" s="2"/>
      <c r="N88" s="2"/>
      <c r="O88" s="2"/>
      <c r="P88" s="72"/>
      <c r="Q88" s="63"/>
      <c r="R88" s="64"/>
      <c r="S88" s="64"/>
      <c r="T88" s="2"/>
      <c r="U88" s="2"/>
      <c r="V88" s="2"/>
      <c r="W88" s="2"/>
      <c r="X88" s="2"/>
      <c r="Y88" s="2"/>
      <c r="Z88" s="2"/>
      <c r="AA88" s="2"/>
      <c r="AB88" s="30"/>
    </row>
    <row r="89" spans="1:28" ht="19.5" customHeight="1" x14ac:dyDescent="0.25">
      <c r="A89" s="45" t="s">
        <v>72</v>
      </c>
      <c r="B89" s="1" t="s">
        <v>5</v>
      </c>
      <c r="C89" s="1"/>
      <c r="D89" s="11"/>
      <c r="E89" s="1">
        <f t="shared" si="16"/>
        <v>257</v>
      </c>
      <c r="F89" s="12">
        <f>F90</f>
        <v>44819</v>
      </c>
      <c r="G89" s="60">
        <f>G92</f>
        <v>45076</v>
      </c>
      <c r="H89" s="29"/>
      <c r="I89" s="2"/>
      <c r="J89" s="2"/>
      <c r="K89" s="4"/>
      <c r="L89" s="4"/>
      <c r="M89" s="2"/>
      <c r="N89" s="2"/>
      <c r="O89" s="2"/>
      <c r="P89" s="72"/>
      <c r="Q89" s="63"/>
      <c r="R89" s="64"/>
      <c r="S89" s="64"/>
      <c r="T89" s="2"/>
      <c r="U89" s="2"/>
      <c r="V89" s="2"/>
      <c r="W89" s="2"/>
      <c r="X89" s="2"/>
      <c r="Y89" s="2"/>
      <c r="Z89" s="2"/>
      <c r="AA89" s="2"/>
      <c r="AB89" s="30"/>
    </row>
    <row r="90" spans="1:28" ht="19.5" customHeight="1" x14ac:dyDescent="0.25">
      <c r="A90" s="23" t="s">
        <v>74</v>
      </c>
      <c r="B90" s="1" t="s">
        <v>5</v>
      </c>
      <c r="C90" s="1" t="s">
        <v>77</v>
      </c>
      <c r="D90" s="1">
        <v>11322</v>
      </c>
      <c r="E90" s="1">
        <v>45</v>
      </c>
      <c r="F90" s="12">
        <v>44819</v>
      </c>
      <c r="G90" s="60">
        <f>F90+E90</f>
        <v>44864</v>
      </c>
      <c r="H90" s="29"/>
      <c r="I90" s="2"/>
      <c r="J90" s="2"/>
      <c r="K90" s="4"/>
      <c r="L90" s="4"/>
      <c r="M90" s="2"/>
      <c r="N90" s="2"/>
      <c r="O90" s="2"/>
      <c r="P90" s="72"/>
      <c r="Q90" s="63"/>
      <c r="R90" s="64"/>
      <c r="S90" s="64"/>
      <c r="T90" s="2"/>
      <c r="U90" s="2"/>
      <c r="V90" s="2"/>
      <c r="W90" s="2"/>
      <c r="X90" s="2"/>
      <c r="Y90" s="2"/>
      <c r="Z90" s="2"/>
      <c r="AA90" s="2"/>
      <c r="AB90" s="30"/>
    </row>
    <row r="91" spans="1:28" ht="19.5" customHeight="1" x14ac:dyDescent="0.25">
      <c r="A91" s="23" t="s">
        <v>75</v>
      </c>
      <c r="B91" s="1" t="s">
        <v>5</v>
      </c>
      <c r="C91" s="1" t="s">
        <v>42</v>
      </c>
      <c r="D91" s="1">
        <v>1260</v>
      </c>
      <c r="E91" s="1">
        <v>29</v>
      </c>
      <c r="F91" s="12">
        <f>G90+2</f>
        <v>44866</v>
      </c>
      <c r="G91" s="60">
        <f>F91+E91</f>
        <v>44895</v>
      </c>
      <c r="H91" s="29"/>
      <c r="I91" s="2"/>
      <c r="J91" s="2"/>
      <c r="K91" s="4"/>
      <c r="L91" s="4"/>
      <c r="M91" s="2"/>
      <c r="N91" s="2"/>
      <c r="O91" s="2"/>
      <c r="P91" s="72"/>
      <c r="Q91" s="63"/>
      <c r="R91" s="64"/>
      <c r="S91" s="64"/>
      <c r="T91" s="2"/>
      <c r="U91" s="2"/>
      <c r="V91" s="2"/>
      <c r="W91" s="2"/>
      <c r="X91" s="2"/>
      <c r="Y91" s="2"/>
      <c r="Z91" s="2"/>
      <c r="AA91" s="2"/>
      <c r="AB91" s="30"/>
    </row>
    <row r="92" spans="1:28" ht="19.5" customHeight="1" x14ac:dyDescent="0.25">
      <c r="A92" s="23" t="s">
        <v>67</v>
      </c>
      <c r="B92" s="1" t="s">
        <v>5</v>
      </c>
      <c r="C92" s="1" t="s">
        <v>42</v>
      </c>
      <c r="D92" s="15">
        <v>1260</v>
      </c>
      <c r="E92" s="1">
        <v>15</v>
      </c>
      <c r="F92" s="12">
        <f>F88</f>
        <v>45061</v>
      </c>
      <c r="G92" s="60">
        <f>F92+E92</f>
        <v>45076</v>
      </c>
      <c r="H92" s="29"/>
      <c r="I92" s="2"/>
      <c r="J92" s="2"/>
      <c r="K92" s="4"/>
      <c r="L92" s="4"/>
      <c r="M92" s="2"/>
      <c r="N92" s="2"/>
      <c r="O92" s="2"/>
      <c r="P92" s="72"/>
      <c r="Q92" s="63"/>
      <c r="R92" s="64"/>
      <c r="S92" s="64"/>
      <c r="T92" s="2"/>
      <c r="U92" s="2"/>
      <c r="V92" s="2"/>
      <c r="W92" s="2"/>
      <c r="X92" s="2"/>
      <c r="Y92" s="2"/>
      <c r="Z92" s="2"/>
      <c r="AA92" s="2"/>
      <c r="AB92" s="30"/>
    </row>
    <row r="93" spans="1:28" ht="19.5" customHeight="1" x14ac:dyDescent="0.25">
      <c r="A93" s="163" t="s">
        <v>73</v>
      </c>
      <c r="B93" s="195" t="s">
        <v>5</v>
      </c>
      <c r="C93" s="195"/>
      <c r="D93" s="8"/>
      <c r="E93" s="195">
        <f>G93-F93</f>
        <v>257</v>
      </c>
      <c r="F93" s="112">
        <f>F94</f>
        <v>44819</v>
      </c>
      <c r="G93" s="134">
        <f>G96</f>
        <v>45076</v>
      </c>
      <c r="H93" s="29"/>
      <c r="I93" s="2"/>
      <c r="J93" s="2"/>
      <c r="K93" s="4"/>
      <c r="L93" s="4"/>
      <c r="M93" s="2"/>
      <c r="N93" s="2"/>
      <c r="O93" s="2"/>
      <c r="P93" s="72"/>
      <c r="Q93" s="63"/>
      <c r="R93" s="64"/>
      <c r="S93" s="64"/>
      <c r="T93" s="2"/>
      <c r="U93" s="2"/>
      <c r="V93" s="2"/>
      <c r="W93" s="2"/>
      <c r="X93" s="2"/>
      <c r="Y93" s="2"/>
      <c r="Z93" s="2"/>
      <c r="AA93" s="2"/>
      <c r="AB93" s="30"/>
    </row>
    <row r="94" spans="1:28" ht="19.5" customHeight="1" x14ac:dyDescent="0.25">
      <c r="A94" s="139" t="s">
        <v>74</v>
      </c>
      <c r="B94" s="195" t="s">
        <v>5</v>
      </c>
      <c r="C94" s="195" t="s">
        <v>77</v>
      </c>
      <c r="D94" s="195">
        <v>1419</v>
      </c>
      <c r="E94" s="195">
        <v>45</v>
      </c>
      <c r="F94" s="112">
        <v>44819</v>
      </c>
      <c r="G94" s="134">
        <f>F94+E94</f>
        <v>44864</v>
      </c>
      <c r="H94" s="29"/>
      <c r="I94" s="2"/>
      <c r="J94" s="2"/>
      <c r="K94" s="4"/>
      <c r="L94" s="4"/>
      <c r="M94" s="2"/>
      <c r="N94" s="2"/>
      <c r="O94" s="2"/>
      <c r="P94" s="72"/>
      <c r="Q94" s="63"/>
      <c r="R94" s="64"/>
      <c r="S94" s="64"/>
      <c r="T94" s="2"/>
      <c r="U94" s="2"/>
      <c r="V94" s="2"/>
      <c r="W94" s="2"/>
      <c r="X94" s="2"/>
      <c r="Y94" s="2"/>
      <c r="Z94" s="2"/>
      <c r="AA94" s="2"/>
      <c r="AB94" s="30"/>
    </row>
    <row r="95" spans="1:28" ht="19.5" customHeight="1" x14ac:dyDescent="0.25">
      <c r="A95" s="23" t="s">
        <v>75</v>
      </c>
      <c r="B95" s="195" t="s">
        <v>5</v>
      </c>
      <c r="C95" s="195" t="s">
        <v>42</v>
      </c>
      <c r="D95" s="195">
        <v>240</v>
      </c>
      <c r="E95" s="195">
        <v>29</v>
      </c>
      <c r="F95" s="112">
        <f>G94+2</f>
        <v>44866</v>
      </c>
      <c r="G95" s="134">
        <f>F95+E95</f>
        <v>44895</v>
      </c>
      <c r="H95" s="29"/>
      <c r="I95" s="2"/>
      <c r="J95" s="2"/>
      <c r="K95" s="4"/>
      <c r="L95" s="4"/>
      <c r="M95" s="2"/>
      <c r="N95" s="2"/>
      <c r="O95" s="2"/>
      <c r="P95" s="72"/>
      <c r="Q95" s="63"/>
      <c r="R95" s="64"/>
      <c r="S95" s="64"/>
      <c r="T95" s="2"/>
      <c r="U95" s="2"/>
      <c r="V95" s="2"/>
      <c r="W95" s="2"/>
      <c r="X95" s="2"/>
      <c r="Y95" s="2"/>
      <c r="Z95" s="2"/>
      <c r="AA95" s="2"/>
      <c r="AB95" s="30"/>
    </row>
    <row r="96" spans="1:28" ht="19.5" customHeight="1" x14ac:dyDescent="0.25">
      <c r="A96" s="23" t="s">
        <v>67</v>
      </c>
      <c r="B96" s="195" t="s">
        <v>5</v>
      </c>
      <c r="C96" s="195" t="s">
        <v>42</v>
      </c>
      <c r="D96" s="140">
        <v>200</v>
      </c>
      <c r="E96" s="195">
        <v>10</v>
      </c>
      <c r="F96" s="12">
        <f>F92+5</f>
        <v>45066</v>
      </c>
      <c r="G96" s="60">
        <f>F96+E96</f>
        <v>45076</v>
      </c>
      <c r="H96" s="29"/>
      <c r="I96" s="2"/>
      <c r="J96" s="2"/>
      <c r="K96" s="4"/>
      <c r="L96" s="4"/>
      <c r="M96" s="2"/>
      <c r="N96" s="2"/>
      <c r="O96" s="2"/>
      <c r="P96" s="72"/>
      <c r="Q96" s="63"/>
      <c r="R96" s="64"/>
      <c r="S96" s="64"/>
      <c r="T96" s="2"/>
      <c r="U96" s="2"/>
      <c r="V96" s="2"/>
      <c r="W96" s="2"/>
      <c r="X96" s="2"/>
      <c r="Y96" s="2"/>
      <c r="Z96" s="2"/>
      <c r="AA96" s="2"/>
      <c r="AB96" s="30"/>
    </row>
    <row r="97" spans="1:28" ht="19.5" customHeight="1" x14ac:dyDescent="0.25">
      <c r="A97" s="139" t="s">
        <v>34</v>
      </c>
      <c r="B97" s="195" t="s">
        <v>5</v>
      </c>
      <c r="C97" s="137" t="s">
        <v>38</v>
      </c>
      <c r="D97" s="140">
        <v>51</v>
      </c>
      <c r="E97" s="195">
        <v>56</v>
      </c>
      <c r="F97" s="12">
        <v>44819</v>
      </c>
      <c r="G97" s="60">
        <f>F97+E97</f>
        <v>44875</v>
      </c>
      <c r="H97" s="29"/>
      <c r="I97" s="2"/>
      <c r="J97" s="2"/>
      <c r="K97" s="4"/>
      <c r="L97" s="4"/>
      <c r="M97" s="2"/>
      <c r="N97" s="2"/>
      <c r="O97" s="2"/>
      <c r="P97" s="72"/>
      <c r="Q97" s="63"/>
      <c r="R97" s="64"/>
      <c r="S97" s="64"/>
      <c r="T97" s="2"/>
      <c r="U97" s="2"/>
      <c r="V97" s="2"/>
      <c r="W97" s="2"/>
      <c r="X97" s="2"/>
      <c r="Y97" s="2"/>
      <c r="Z97" s="2"/>
      <c r="AA97" s="2"/>
      <c r="AB97" s="30"/>
    </row>
    <row r="98" spans="1:28" ht="19.5" customHeight="1" x14ac:dyDescent="0.25">
      <c r="A98" s="27" t="s">
        <v>89</v>
      </c>
      <c r="B98" s="195" t="s">
        <v>5</v>
      </c>
      <c r="C98" s="195"/>
      <c r="D98" s="195"/>
      <c r="E98" s="195">
        <f t="shared" si="16"/>
        <v>14</v>
      </c>
      <c r="F98" s="143">
        <f>F99</f>
        <v>45085</v>
      </c>
      <c r="G98" s="144">
        <f>G101</f>
        <v>45099</v>
      </c>
      <c r="H98" s="29"/>
      <c r="I98" s="2"/>
      <c r="J98" s="2"/>
      <c r="K98" s="4"/>
      <c r="L98" s="4"/>
      <c r="M98" s="2"/>
      <c r="N98" s="2"/>
      <c r="O98" s="2"/>
      <c r="P98" s="72"/>
      <c r="Q98" s="63"/>
      <c r="R98" s="64"/>
      <c r="S98" s="64"/>
      <c r="T98" s="2"/>
      <c r="U98" s="2"/>
      <c r="V98" s="2"/>
      <c r="W98" s="2"/>
      <c r="X98" s="2"/>
      <c r="Y98" s="2"/>
      <c r="Z98" s="2"/>
      <c r="AA98" s="2"/>
      <c r="AB98" s="30"/>
    </row>
    <row r="99" spans="1:28" ht="19.5" customHeight="1" x14ac:dyDescent="0.25">
      <c r="A99" s="28" t="s">
        <v>65</v>
      </c>
      <c r="B99" s="195" t="s">
        <v>5</v>
      </c>
      <c r="C99" s="154" t="s">
        <v>35</v>
      </c>
      <c r="D99" s="195">
        <v>23</v>
      </c>
      <c r="E99" s="195">
        <v>3</v>
      </c>
      <c r="F99" s="143">
        <f>G73</f>
        <v>45085</v>
      </c>
      <c r="G99" s="144">
        <f>F99+E99</f>
        <v>45088</v>
      </c>
      <c r="H99" s="29"/>
      <c r="I99" s="2"/>
      <c r="J99" s="2"/>
      <c r="K99" s="4"/>
      <c r="L99" s="4"/>
      <c r="M99" s="2"/>
      <c r="N99" s="2"/>
      <c r="O99" s="2"/>
      <c r="P99" s="72"/>
      <c r="Q99" s="63"/>
      <c r="R99" s="64"/>
      <c r="S99" s="64"/>
      <c r="T99" s="2"/>
      <c r="U99" s="2"/>
      <c r="V99" s="2"/>
      <c r="W99" s="2"/>
      <c r="X99" s="2"/>
      <c r="Y99" s="2"/>
      <c r="Z99" s="2"/>
      <c r="AA99" s="2"/>
      <c r="AB99" s="30"/>
    </row>
    <row r="100" spans="1:28" ht="19.5" customHeight="1" x14ac:dyDescent="0.25">
      <c r="A100" s="28" t="s">
        <v>103</v>
      </c>
      <c r="B100" s="195" t="s">
        <v>5</v>
      </c>
      <c r="C100" s="154" t="s">
        <v>42</v>
      </c>
      <c r="D100" s="195">
        <v>18</v>
      </c>
      <c r="E100" s="195">
        <v>2</v>
      </c>
      <c r="F100" s="143">
        <f>G99+1</f>
        <v>45089</v>
      </c>
      <c r="G100" s="144">
        <f>F100+E100</f>
        <v>45091</v>
      </c>
      <c r="H100" s="29"/>
      <c r="I100" s="2"/>
      <c r="J100" s="2"/>
      <c r="K100" s="4"/>
      <c r="L100" s="4"/>
      <c r="M100" s="2"/>
      <c r="N100" s="2"/>
      <c r="O100" s="2"/>
      <c r="P100" s="72"/>
      <c r="Q100" s="63"/>
      <c r="R100" s="64"/>
      <c r="S100" s="64"/>
      <c r="T100" s="2"/>
      <c r="U100" s="2"/>
      <c r="V100" s="2"/>
      <c r="W100" s="2"/>
      <c r="X100" s="2"/>
      <c r="Y100" s="2"/>
      <c r="Z100" s="2"/>
      <c r="AA100" s="2"/>
      <c r="AB100" s="30"/>
    </row>
    <row r="101" spans="1:28" ht="19.5" customHeight="1" x14ac:dyDescent="0.25">
      <c r="A101" s="28" t="s">
        <v>109</v>
      </c>
      <c r="B101" s="195" t="s">
        <v>5</v>
      </c>
      <c r="C101" s="154" t="s">
        <v>42</v>
      </c>
      <c r="D101" s="195">
        <v>110.7</v>
      </c>
      <c r="E101" s="195">
        <v>7</v>
      </c>
      <c r="F101" s="143">
        <f>G100+1</f>
        <v>45092</v>
      </c>
      <c r="G101" s="144">
        <f>F101+E101</f>
        <v>45099</v>
      </c>
      <c r="H101" s="29"/>
      <c r="I101" s="2"/>
      <c r="J101" s="2"/>
      <c r="K101" s="4"/>
      <c r="L101" s="4"/>
      <c r="M101" s="2"/>
      <c r="N101" s="2"/>
      <c r="O101" s="2"/>
      <c r="P101" s="72"/>
      <c r="Q101" s="63"/>
      <c r="R101" s="64"/>
      <c r="S101" s="64"/>
      <c r="T101" s="2"/>
      <c r="U101" s="2"/>
      <c r="V101" s="2"/>
      <c r="W101" s="2"/>
      <c r="X101" s="2"/>
      <c r="Y101" s="2"/>
      <c r="Z101" s="2"/>
      <c r="AA101" s="2"/>
      <c r="AB101" s="30"/>
    </row>
    <row r="102" spans="1:28" ht="19.5" customHeight="1" x14ac:dyDescent="0.25">
      <c r="A102" s="46" t="s">
        <v>90</v>
      </c>
      <c r="B102" s="195" t="s">
        <v>5</v>
      </c>
      <c r="C102" s="154" t="s">
        <v>42</v>
      </c>
      <c r="D102" s="195">
        <v>131</v>
      </c>
      <c r="E102" s="195">
        <f>G102-F102</f>
        <v>238</v>
      </c>
      <c r="F102" s="112">
        <f>F105</f>
        <v>44885</v>
      </c>
      <c r="G102" s="134">
        <f>G104</f>
        <v>45123</v>
      </c>
      <c r="H102" s="29"/>
      <c r="I102" s="2"/>
      <c r="J102" s="2"/>
      <c r="K102" s="4"/>
      <c r="L102" s="4"/>
      <c r="M102" s="2"/>
      <c r="N102" s="2"/>
      <c r="O102" s="2"/>
      <c r="P102" s="72"/>
      <c r="Q102" s="63"/>
      <c r="R102" s="64"/>
      <c r="S102" s="64"/>
      <c r="T102" s="2"/>
      <c r="U102" s="2"/>
      <c r="V102" s="2"/>
      <c r="W102" s="2"/>
      <c r="X102" s="2"/>
      <c r="Y102" s="2"/>
      <c r="Z102" s="2"/>
      <c r="AA102" s="2"/>
      <c r="AB102" s="30"/>
    </row>
    <row r="103" spans="1:28" ht="19.5" customHeight="1" x14ac:dyDescent="0.25">
      <c r="A103" s="28" t="s">
        <v>147</v>
      </c>
      <c r="B103" s="195" t="s">
        <v>5</v>
      </c>
      <c r="C103" s="154" t="s">
        <v>37</v>
      </c>
      <c r="D103" s="195">
        <v>3050</v>
      </c>
      <c r="E103" s="195">
        <v>30</v>
      </c>
      <c r="F103" s="112">
        <f>G96</f>
        <v>45076</v>
      </c>
      <c r="G103" s="134">
        <f t="shared" ref="G103" si="17">F103+E103</f>
        <v>45106</v>
      </c>
      <c r="H103" s="29"/>
      <c r="I103" s="2"/>
      <c r="J103" s="2"/>
      <c r="K103" s="4"/>
      <c r="L103" s="4"/>
      <c r="M103" s="2"/>
      <c r="N103" s="2"/>
      <c r="O103" s="2"/>
      <c r="P103" s="72"/>
      <c r="Q103" s="63"/>
      <c r="R103" s="64"/>
      <c r="S103" s="64"/>
      <c r="T103" s="2"/>
      <c r="U103" s="2"/>
      <c r="V103" s="2"/>
      <c r="W103" s="2"/>
      <c r="X103" s="2"/>
      <c r="Y103" s="2"/>
      <c r="Z103" s="2"/>
      <c r="AA103" s="2"/>
      <c r="AB103" s="30"/>
    </row>
    <row r="104" spans="1:28" ht="19.5" customHeight="1" x14ac:dyDescent="0.25">
      <c r="A104" s="23" t="s">
        <v>148</v>
      </c>
      <c r="B104" s="195" t="s">
        <v>5</v>
      </c>
      <c r="C104" s="195" t="s">
        <v>42</v>
      </c>
      <c r="D104" s="140">
        <f>931+2613.9+85.5+1215.5+70</f>
        <v>4915.8999999999996</v>
      </c>
      <c r="E104" s="195">
        <v>15</v>
      </c>
      <c r="F104" s="12">
        <v>45108</v>
      </c>
      <c r="G104" s="60">
        <f>F104+E104</f>
        <v>45123</v>
      </c>
      <c r="H104" s="29"/>
      <c r="I104" s="2"/>
      <c r="J104" s="2"/>
      <c r="K104" s="4"/>
      <c r="L104" s="4"/>
      <c r="M104" s="2"/>
      <c r="N104" s="2"/>
      <c r="O104" s="2"/>
      <c r="P104" s="72"/>
      <c r="Q104" s="63"/>
      <c r="R104" s="64"/>
      <c r="S104" s="64"/>
      <c r="T104" s="2"/>
      <c r="U104" s="2"/>
      <c r="V104" s="2"/>
      <c r="W104" s="2"/>
      <c r="X104" s="2"/>
      <c r="Y104" s="2"/>
      <c r="Z104" s="2"/>
      <c r="AA104" s="2"/>
      <c r="AB104" s="30"/>
    </row>
    <row r="105" spans="1:28" ht="19.5" customHeight="1" x14ac:dyDescent="0.25">
      <c r="A105" s="28" t="s">
        <v>117</v>
      </c>
      <c r="B105" s="195" t="s">
        <v>5</v>
      </c>
      <c r="C105" s="154" t="s">
        <v>49</v>
      </c>
      <c r="D105" s="195">
        <v>1</v>
      </c>
      <c r="E105" s="167">
        <v>10</v>
      </c>
      <c r="F105" s="112">
        <v>44885</v>
      </c>
      <c r="G105" s="134">
        <f>F105+E105</f>
        <v>44895</v>
      </c>
      <c r="H105" s="29"/>
      <c r="I105" s="2"/>
      <c r="J105" s="2"/>
      <c r="K105" s="4"/>
      <c r="L105" s="4"/>
      <c r="M105" s="2"/>
      <c r="N105" s="2"/>
      <c r="O105" s="2"/>
      <c r="P105" s="72"/>
      <c r="Q105" s="63"/>
      <c r="R105" s="64"/>
      <c r="S105" s="64"/>
      <c r="T105" s="2"/>
      <c r="U105" s="2"/>
      <c r="V105" s="2"/>
      <c r="W105" s="2"/>
      <c r="X105" s="2"/>
      <c r="Y105" s="2"/>
      <c r="Z105" s="2"/>
      <c r="AA105" s="2"/>
      <c r="AB105" s="30"/>
    </row>
    <row r="106" spans="1:28" ht="19.5" customHeight="1" x14ac:dyDescent="0.25">
      <c r="A106" s="27" t="s">
        <v>91</v>
      </c>
      <c r="B106" s="195" t="s">
        <v>5</v>
      </c>
      <c r="C106" s="195"/>
      <c r="D106" s="195"/>
      <c r="E106" s="167">
        <f>G106-F106</f>
        <v>30</v>
      </c>
      <c r="F106" s="112">
        <f>F107</f>
        <v>45061</v>
      </c>
      <c r="G106" s="134">
        <f>G107</f>
        <v>45091</v>
      </c>
      <c r="H106" s="29"/>
      <c r="I106" s="2"/>
      <c r="J106" s="2"/>
      <c r="K106" s="4"/>
      <c r="L106" s="4"/>
      <c r="M106" s="2"/>
      <c r="N106" s="2"/>
      <c r="O106" s="2"/>
      <c r="P106" s="72"/>
      <c r="Q106" s="63"/>
      <c r="R106" s="64"/>
      <c r="S106" s="64"/>
      <c r="T106" s="2"/>
      <c r="U106" s="2"/>
      <c r="V106" s="2"/>
      <c r="W106" s="2"/>
      <c r="X106" s="2"/>
      <c r="Y106" s="2"/>
      <c r="Z106" s="2"/>
      <c r="AA106" s="2"/>
      <c r="AB106" s="30"/>
    </row>
    <row r="107" spans="1:28" ht="19.5" customHeight="1" x14ac:dyDescent="0.25">
      <c r="A107" s="23" t="s">
        <v>67</v>
      </c>
      <c r="B107" s="195" t="s">
        <v>5</v>
      </c>
      <c r="C107" s="195" t="s">
        <v>42</v>
      </c>
      <c r="D107" s="140">
        <v>15134</v>
      </c>
      <c r="E107" s="195">
        <v>30</v>
      </c>
      <c r="F107" s="12">
        <v>45061</v>
      </c>
      <c r="G107" s="60">
        <f>F107+E107</f>
        <v>45091</v>
      </c>
      <c r="H107" s="29"/>
      <c r="I107" s="2"/>
      <c r="J107" s="2"/>
      <c r="K107" s="4"/>
      <c r="L107" s="4"/>
      <c r="M107" s="2"/>
      <c r="N107" s="2"/>
      <c r="O107" s="2"/>
      <c r="P107" s="72"/>
      <c r="Q107" s="63"/>
      <c r="R107" s="64"/>
      <c r="S107" s="64"/>
      <c r="T107" s="2"/>
      <c r="U107" s="2"/>
      <c r="V107" s="2"/>
      <c r="W107" s="2"/>
      <c r="X107" s="2"/>
      <c r="Y107" s="2"/>
      <c r="Z107" s="2"/>
      <c r="AA107" s="2"/>
      <c r="AB107" s="30"/>
    </row>
    <row r="108" spans="1:28" ht="19.5" customHeight="1" x14ac:dyDescent="0.25">
      <c r="A108" s="49" t="s">
        <v>8</v>
      </c>
      <c r="B108" s="195" t="s">
        <v>5</v>
      </c>
      <c r="C108" s="195"/>
      <c r="D108" s="8"/>
      <c r="E108" s="167">
        <f t="shared" ref="E108:E111" si="18">G108-F108</f>
        <v>46</v>
      </c>
      <c r="F108" s="112">
        <f>F109</f>
        <v>45091</v>
      </c>
      <c r="G108" s="134">
        <f>G110</f>
        <v>45137</v>
      </c>
      <c r="H108" s="29"/>
      <c r="I108" s="2"/>
      <c r="J108" s="2"/>
      <c r="K108" s="4"/>
      <c r="L108" s="4"/>
      <c r="M108" s="2"/>
      <c r="N108" s="2"/>
      <c r="O108" s="2"/>
      <c r="P108" s="72"/>
      <c r="Q108" s="63"/>
      <c r="R108" s="64"/>
      <c r="S108" s="64"/>
      <c r="T108" s="2"/>
      <c r="U108" s="2"/>
      <c r="V108" s="2"/>
      <c r="W108" s="2"/>
      <c r="X108" s="2"/>
      <c r="Y108" s="2"/>
      <c r="Z108" s="2"/>
      <c r="AA108" s="2"/>
      <c r="AB108" s="30"/>
    </row>
    <row r="109" spans="1:28" ht="19.5" customHeight="1" x14ac:dyDescent="0.25">
      <c r="A109" s="50" t="s">
        <v>83</v>
      </c>
      <c r="B109" s="195" t="s">
        <v>5</v>
      </c>
      <c r="C109" s="195"/>
      <c r="D109" s="8"/>
      <c r="E109" s="167">
        <v>30</v>
      </c>
      <c r="F109" s="112">
        <v>45091</v>
      </c>
      <c r="G109" s="134">
        <f>F109+E109</f>
        <v>45121</v>
      </c>
      <c r="H109" s="170"/>
      <c r="I109" s="2"/>
      <c r="J109" s="2"/>
      <c r="K109" s="4"/>
      <c r="L109" s="4"/>
      <c r="M109" s="2"/>
      <c r="N109" s="2"/>
      <c r="O109" s="2"/>
      <c r="P109" s="72"/>
      <c r="Q109" s="63"/>
      <c r="R109" s="64"/>
      <c r="S109" s="64"/>
      <c r="T109" s="2"/>
      <c r="U109" s="2"/>
      <c r="V109" s="2"/>
      <c r="W109" s="2"/>
      <c r="X109" s="2"/>
      <c r="Y109" s="2"/>
      <c r="Z109" s="2"/>
      <c r="AA109" s="2"/>
      <c r="AB109" s="30"/>
    </row>
    <row r="110" spans="1:28" ht="19.5" customHeight="1" x14ac:dyDescent="0.25">
      <c r="A110" s="169" t="s">
        <v>84</v>
      </c>
      <c r="B110" s="195" t="s">
        <v>5</v>
      </c>
      <c r="C110" s="195"/>
      <c r="D110" s="8"/>
      <c r="E110" s="167">
        <f t="shared" si="18"/>
        <v>15</v>
      </c>
      <c r="F110" s="112">
        <f>G109+1</f>
        <v>45122</v>
      </c>
      <c r="G110" s="134">
        <f>F110+15</f>
        <v>45137</v>
      </c>
      <c r="H110" s="29"/>
      <c r="I110" s="2"/>
      <c r="J110" s="2"/>
      <c r="K110" s="4"/>
      <c r="L110" s="4"/>
      <c r="M110" s="2"/>
      <c r="N110" s="2"/>
      <c r="O110" s="2"/>
      <c r="P110" s="72"/>
      <c r="Q110" s="63"/>
      <c r="R110" s="64"/>
      <c r="S110" s="64"/>
      <c r="T110" s="2"/>
      <c r="U110" s="2"/>
      <c r="V110" s="2"/>
      <c r="W110" s="2"/>
      <c r="X110" s="2"/>
      <c r="Y110" s="2"/>
      <c r="Z110" s="2"/>
      <c r="AA110" s="2"/>
      <c r="AB110" s="30"/>
    </row>
    <row r="111" spans="1:28" ht="19.5" customHeight="1" x14ac:dyDescent="0.25">
      <c r="A111" s="168" t="s">
        <v>9</v>
      </c>
      <c r="B111" s="195" t="s">
        <v>5</v>
      </c>
      <c r="C111" s="195"/>
      <c r="D111" s="8"/>
      <c r="E111" s="167">
        <f t="shared" si="18"/>
        <v>101</v>
      </c>
      <c r="F111" s="112">
        <f>F112</f>
        <v>45137</v>
      </c>
      <c r="G111" s="134">
        <f>G117</f>
        <v>45238</v>
      </c>
      <c r="H111" s="29"/>
      <c r="I111" s="2"/>
      <c r="J111" s="2"/>
      <c r="K111" s="4"/>
      <c r="L111" s="4"/>
      <c r="M111" s="2"/>
      <c r="N111" s="2"/>
      <c r="O111" s="2"/>
      <c r="P111" s="72"/>
      <c r="Q111" s="63"/>
      <c r="R111" s="64"/>
      <c r="S111" s="64"/>
      <c r="T111" s="2"/>
      <c r="U111" s="2"/>
      <c r="V111" s="2"/>
      <c r="W111" s="2"/>
      <c r="X111" s="2"/>
      <c r="Y111" s="2"/>
      <c r="Z111" s="2"/>
      <c r="AA111" s="2"/>
      <c r="AB111" s="30"/>
    </row>
    <row r="112" spans="1:28" ht="19.5" customHeight="1" x14ac:dyDescent="0.25">
      <c r="A112" s="171" t="s">
        <v>95</v>
      </c>
      <c r="B112" s="195" t="s">
        <v>5</v>
      </c>
      <c r="C112" s="195"/>
      <c r="D112" s="8"/>
      <c r="E112" s="195">
        <v>3</v>
      </c>
      <c r="F112" s="112">
        <f>G110</f>
        <v>45137</v>
      </c>
      <c r="G112" s="134">
        <f>F112+E112</f>
        <v>45140</v>
      </c>
      <c r="H112" s="29"/>
      <c r="I112" s="2"/>
      <c r="J112" s="2"/>
      <c r="K112" s="4"/>
      <c r="L112" s="4"/>
      <c r="M112" s="2"/>
      <c r="N112" s="2"/>
      <c r="O112" s="2"/>
      <c r="P112" s="72"/>
      <c r="Q112" s="63"/>
      <c r="R112" s="64"/>
      <c r="S112" s="64"/>
      <c r="T112" s="2"/>
      <c r="U112" s="2"/>
      <c r="V112" s="2"/>
      <c r="W112" s="2"/>
      <c r="X112" s="2"/>
      <c r="Y112" s="2"/>
      <c r="Z112" s="2"/>
      <c r="AA112" s="2"/>
      <c r="AB112" s="30"/>
    </row>
    <row r="113" spans="1:28" ht="37.5" customHeight="1" x14ac:dyDescent="0.25">
      <c r="A113" s="172" t="s">
        <v>10</v>
      </c>
      <c r="B113" s="195" t="s">
        <v>5</v>
      </c>
      <c r="C113" s="195"/>
      <c r="D113" s="8"/>
      <c r="E113" s="195">
        <v>35</v>
      </c>
      <c r="F113" s="112">
        <f>G110</f>
        <v>45137</v>
      </c>
      <c r="G113" s="134">
        <f t="shared" ref="G113:G117" si="19">F113+E113</f>
        <v>45172</v>
      </c>
      <c r="H113" s="29"/>
      <c r="I113" s="2"/>
      <c r="J113" s="2"/>
      <c r="K113" s="4"/>
      <c r="L113" s="4"/>
      <c r="M113" s="2"/>
      <c r="N113" s="2"/>
      <c r="O113" s="2"/>
      <c r="P113" s="72"/>
      <c r="Q113" s="63"/>
      <c r="R113" s="64"/>
      <c r="S113" s="64"/>
      <c r="T113" s="2"/>
      <c r="U113" s="2"/>
      <c r="V113" s="2"/>
      <c r="W113" s="2"/>
      <c r="X113" s="2"/>
      <c r="Y113" s="2"/>
      <c r="Z113" s="2"/>
      <c r="AA113" s="2"/>
      <c r="AB113" s="30"/>
    </row>
    <row r="114" spans="1:28" ht="19.5" customHeight="1" x14ac:dyDescent="0.25">
      <c r="A114" s="171" t="s">
        <v>11</v>
      </c>
      <c r="B114" s="195" t="s">
        <v>5</v>
      </c>
      <c r="C114" s="195"/>
      <c r="D114" s="8"/>
      <c r="E114" s="195">
        <v>35</v>
      </c>
      <c r="F114" s="112">
        <f>F113</f>
        <v>45137</v>
      </c>
      <c r="G114" s="134">
        <f t="shared" si="19"/>
        <v>45172</v>
      </c>
      <c r="H114" s="29"/>
      <c r="I114" s="2"/>
      <c r="J114" s="2"/>
      <c r="K114" s="4"/>
      <c r="L114" s="4"/>
      <c r="M114" s="2"/>
      <c r="N114" s="2"/>
      <c r="O114" s="2"/>
      <c r="P114" s="72"/>
      <c r="Q114" s="63"/>
      <c r="R114" s="64"/>
      <c r="S114" s="64"/>
      <c r="T114" s="2"/>
      <c r="U114" s="2"/>
      <c r="V114" s="2"/>
      <c r="W114" s="2"/>
      <c r="X114" s="2"/>
      <c r="Y114" s="2"/>
      <c r="Z114" s="2"/>
      <c r="AA114" s="2"/>
      <c r="AB114" s="30"/>
    </row>
    <row r="115" spans="1:28" ht="19.5" customHeight="1" x14ac:dyDescent="0.25">
      <c r="A115" s="171" t="s">
        <v>12</v>
      </c>
      <c r="B115" s="195" t="s">
        <v>5</v>
      </c>
      <c r="C115" s="195"/>
      <c r="D115" s="8"/>
      <c r="E115" s="195">
        <v>3</v>
      </c>
      <c r="F115" s="112">
        <f>G114+1</f>
        <v>45173</v>
      </c>
      <c r="G115" s="134">
        <f t="shared" si="19"/>
        <v>45176</v>
      </c>
      <c r="H115" s="29"/>
      <c r="I115" s="2"/>
      <c r="J115" s="2"/>
      <c r="K115" s="4"/>
      <c r="L115" s="4"/>
      <c r="M115" s="2"/>
      <c r="N115" s="2"/>
      <c r="O115" s="2"/>
      <c r="P115" s="72"/>
      <c r="Q115" s="63"/>
      <c r="R115" s="64"/>
      <c r="S115" s="64"/>
      <c r="T115" s="2"/>
      <c r="U115" s="2"/>
      <c r="V115" s="2"/>
      <c r="W115" s="2"/>
      <c r="X115" s="2"/>
      <c r="Y115" s="2"/>
      <c r="Z115" s="2"/>
      <c r="AA115" s="2"/>
      <c r="AB115" s="30"/>
    </row>
    <row r="116" spans="1:28" ht="19.5" customHeight="1" x14ac:dyDescent="0.25">
      <c r="A116" s="171" t="s">
        <v>115</v>
      </c>
      <c r="B116" s="195" t="s">
        <v>5</v>
      </c>
      <c r="C116" s="195"/>
      <c r="D116" s="8"/>
      <c r="E116" s="195">
        <v>28</v>
      </c>
      <c r="F116" s="112">
        <f>G115+3</f>
        <v>45179</v>
      </c>
      <c r="G116" s="134">
        <f>F116+E116</f>
        <v>45207</v>
      </c>
      <c r="H116" s="29"/>
      <c r="I116" s="2"/>
      <c r="J116" s="2"/>
      <c r="K116" s="4"/>
      <c r="L116" s="4"/>
      <c r="M116" s="2"/>
      <c r="N116" s="2"/>
      <c r="O116" s="2"/>
      <c r="P116" s="72"/>
      <c r="Q116" s="63"/>
      <c r="R116" s="64"/>
      <c r="S116" s="64"/>
      <c r="T116" s="2"/>
      <c r="U116" s="2"/>
      <c r="V116" s="2"/>
      <c r="W116" s="2"/>
      <c r="X116" s="2"/>
      <c r="Y116" s="2"/>
      <c r="Z116" s="2"/>
      <c r="AA116" s="2"/>
      <c r="AB116" s="30"/>
    </row>
    <row r="117" spans="1:28" ht="19.5" customHeight="1" thickBot="1" x14ac:dyDescent="0.3">
      <c r="A117" s="171" t="s">
        <v>116</v>
      </c>
      <c r="B117" s="195" t="s">
        <v>5</v>
      </c>
      <c r="C117" s="195"/>
      <c r="D117" s="8"/>
      <c r="E117" s="195">
        <v>29</v>
      </c>
      <c r="F117" s="112">
        <f>G116+2</f>
        <v>45209</v>
      </c>
      <c r="G117" s="134">
        <f t="shared" si="19"/>
        <v>45238</v>
      </c>
      <c r="H117" s="173"/>
      <c r="I117" s="174"/>
      <c r="J117" s="174"/>
      <c r="K117" s="175"/>
      <c r="L117" s="175"/>
      <c r="M117" s="174"/>
      <c r="N117" s="174"/>
      <c r="O117" s="174"/>
      <c r="P117" s="74"/>
      <c r="Q117" s="68"/>
      <c r="R117" s="69"/>
      <c r="S117" s="69"/>
      <c r="T117" s="174"/>
      <c r="U117" s="174"/>
      <c r="V117" s="174"/>
      <c r="W117" s="174"/>
      <c r="X117" s="174"/>
      <c r="Y117" s="174"/>
      <c r="Z117" s="174"/>
      <c r="AA117" s="174"/>
      <c r="AB117" s="176"/>
    </row>
    <row r="118" spans="1:28" ht="19.5" customHeight="1" x14ac:dyDescent="0.25">
      <c r="A118" s="198"/>
      <c r="B118" s="177"/>
      <c r="C118" s="177"/>
      <c r="E118" s="177"/>
      <c r="F118" s="178"/>
      <c r="G118" s="178"/>
      <c r="K118" s="3"/>
      <c r="L118" s="3"/>
    </row>
    <row r="119" spans="1:28" ht="19.5" customHeight="1" x14ac:dyDescent="0.25">
      <c r="A119" s="298" t="s">
        <v>130</v>
      </c>
      <c r="B119" s="298"/>
      <c r="C119" s="298"/>
      <c r="D119" s="298"/>
      <c r="E119" s="298"/>
      <c r="F119" s="298"/>
      <c r="G119" s="298"/>
      <c r="K119" s="3"/>
      <c r="L119" s="3"/>
    </row>
    <row r="120" spans="1:28" ht="19.5" customHeight="1" x14ac:dyDescent="0.25">
      <c r="A120" s="298" t="s">
        <v>131</v>
      </c>
      <c r="B120" s="298"/>
      <c r="C120" s="298"/>
      <c r="D120" s="298"/>
      <c r="E120" s="298"/>
      <c r="F120" s="298"/>
      <c r="G120" s="298"/>
      <c r="K120" s="3"/>
      <c r="L120" s="3"/>
    </row>
    <row r="122" spans="1:28" ht="106.5" customHeight="1" x14ac:dyDescent="0.25">
      <c r="A122" s="281" t="s">
        <v>104</v>
      </c>
      <c r="B122" s="282"/>
      <c r="C122" s="282"/>
      <c r="D122" s="282"/>
      <c r="E122" s="282"/>
      <c r="F122" s="282"/>
      <c r="G122" s="282"/>
      <c r="H122" s="281" t="s">
        <v>151</v>
      </c>
      <c r="I122" s="281"/>
      <c r="J122" s="281"/>
      <c r="K122" s="281"/>
      <c r="L122" s="281"/>
      <c r="P122" s="281" t="s">
        <v>154</v>
      </c>
      <c r="Q122" s="281"/>
      <c r="R122" s="281"/>
      <c r="S122" s="281"/>
      <c r="T122" s="281"/>
    </row>
    <row r="155" spans="8:12" x14ac:dyDescent="0.25">
      <c r="H155" s="124"/>
    </row>
    <row r="160" spans="8:12" ht="15.75" customHeight="1" x14ac:dyDescent="0.25">
      <c r="H160" s="281" t="s">
        <v>105</v>
      </c>
      <c r="I160" s="281"/>
      <c r="J160" s="281"/>
      <c r="K160" s="281"/>
      <c r="L160" s="281"/>
    </row>
    <row r="161" spans="8:12" x14ac:dyDescent="0.25">
      <c r="H161" s="281"/>
      <c r="I161" s="281"/>
      <c r="J161" s="281"/>
      <c r="K161" s="281"/>
      <c r="L161" s="281"/>
    </row>
    <row r="162" spans="8:12" x14ac:dyDescent="0.25">
      <c r="H162" s="281"/>
      <c r="I162" s="281"/>
      <c r="J162" s="281"/>
      <c r="K162" s="281"/>
      <c r="L162" s="281"/>
    </row>
    <row r="163" spans="8:12" x14ac:dyDescent="0.25">
      <c r="H163" s="281"/>
      <c r="I163" s="281"/>
      <c r="J163" s="281"/>
      <c r="K163" s="281"/>
      <c r="L163" s="281"/>
    </row>
    <row r="164" spans="8:12" x14ac:dyDescent="0.25">
      <c r="H164" s="281"/>
      <c r="I164" s="281"/>
      <c r="J164" s="281"/>
      <c r="K164" s="281"/>
      <c r="L164" s="281"/>
    </row>
    <row r="165" spans="8:12" x14ac:dyDescent="0.25">
      <c r="H165" s="281"/>
      <c r="I165" s="281"/>
      <c r="J165" s="281"/>
      <c r="K165" s="281"/>
      <c r="L165" s="281"/>
    </row>
    <row r="166" spans="8:12" x14ac:dyDescent="0.25">
      <c r="H166" s="281"/>
      <c r="I166" s="281"/>
      <c r="J166" s="281"/>
      <c r="K166" s="281"/>
      <c r="L166" s="281"/>
    </row>
    <row r="167" spans="8:12" x14ac:dyDescent="0.25">
      <c r="H167" s="281"/>
      <c r="I167" s="281"/>
      <c r="J167" s="281"/>
      <c r="K167" s="281"/>
      <c r="L167" s="281"/>
    </row>
    <row r="168" spans="8:12" x14ac:dyDescent="0.25">
      <c r="H168" s="281"/>
      <c r="I168" s="281"/>
      <c r="J168" s="281"/>
      <c r="K168" s="281"/>
      <c r="L168" s="281"/>
    </row>
  </sheetData>
  <mergeCells count="19">
    <mergeCell ref="W2:AA2"/>
    <mergeCell ref="A4:Z4"/>
    <mergeCell ref="A6:A7"/>
    <mergeCell ref="B6:B7"/>
    <mergeCell ref="C6:C7"/>
    <mergeCell ref="D6:D7"/>
    <mergeCell ref="E6:E7"/>
    <mergeCell ref="F6:F7"/>
    <mergeCell ref="G6:G7"/>
    <mergeCell ref="H6:P6"/>
    <mergeCell ref="H160:L168"/>
    <mergeCell ref="Q6:AB6"/>
    <mergeCell ref="C51:C61"/>
    <mergeCell ref="D51:D61"/>
    <mergeCell ref="A119:G119"/>
    <mergeCell ref="A120:G120"/>
    <mergeCell ref="A122:G122"/>
    <mergeCell ref="H122:L122"/>
    <mergeCell ref="P122:T122"/>
  </mergeCells>
  <pageMargins left="0.39370078740157483" right="0.39370078740157483" top="0.39370078740157483" bottom="0.39370078740157483" header="0" footer="0.19685039370078741"/>
  <pageSetup paperSize="8" scale="57" fitToHeight="2" orientation="landscape" r:id="rId1"/>
  <headerFooter>
    <oddFooter>Страница  &amp;P из &amp;N</oddFooter>
  </headerFooter>
  <rowBreaks count="1" manualBreakCount="1">
    <brk id="61" max="2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170"/>
  <sheetViews>
    <sheetView showRuler="0" zoomScaleNormal="100" zoomScaleSheetLayoutView="85" workbookViewId="0">
      <pane xSplit="7" ySplit="7" topLeftCell="H17" activePane="bottomRight" state="frozen"/>
      <selection pane="topRight" activeCell="K1" sqref="K1"/>
      <selection pane="bottomLeft" activeCell="A5" sqref="A5"/>
      <selection pane="bottomRight" activeCell="A105" sqref="A105"/>
    </sheetView>
  </sheetViews>
  <sheetFormatPr defaultColWidth="8.85546875" defaultRowHeight="15" x14ac:dyDescent="0.25"/>
  <cols>
    <col min="1" max="1" width="79" customWidth="1"/>
    <col min="2" max="2" width="22.85546875" style="3" customWidth="1"/>
    <col min="3" max="3" width="6" style="3" customWidth="1"/>
    <col min="4" max="4" width="10.28515625" style="9" customWidth="1"/>
    <col min="5" max="5" width="12.28515625" style="3" customWidth="1"/>
    <col min="6" max="7" width="14.28515625" style="3" customWidth="1"/>
    <col min="8" max="8" width="11.140625" bestFit="1" customWidth="1"/>
    <col min="9" max="10" width="10.28515625" customWidth="1"/>
    <col min="24" max="28" width="8.85546875" customWidth="1"/>
  </cols>
  <sheetData>
    <row r="2" spans="1:28" ht="55.5" customHeight="1" x14ac:dyDescent="0.25">
      <c r="W2" s="299" t="s">
        <v>114</v>
      </c>
      <c r="X2" s="299"/>
      <c r="Y2" s="299"/>
      <c r="Z2" s="299"/>
      <c r="AA2" s="299"/>
    </row>
    <row r="4" spans="1:28" ht="52.5" customHeight="1" x14ac:dyDescent="0.25">
      <c r="A4" s="300" t="s">
        <v>99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185"/>
    </row>
    <row r="5" spans="1:28" ht="19.5" customHeight="1" thickBot="1" x14ac:dyDescent="0.3">
      <c r="A5" s="185"/>
      <c r="B5" s="185"/>
      <c r="C5" s="185"/>
      <c r="D5" s="129"/>
      <c r="E5" s="185"/>
      <c r="F5" s="185"/>
      <c r="G5" s="185"/>
      <c r="H5" s="185"/>
      <c r="I5" s="185"/>
      <c r="J5" s="185"/>
    </row>
    <row r="6" spans="1:28" ht="15.75" thickBot="1" x14ac:dyDescent="0.3">
      <c r="A6" s="283" t="s">
        <v>0</v>
      </c>
      <c r="B6" s="283" t="s">
        <v>1</v>
      </c>
      <c r="C6" s="284" t="s">
        <v>81</v>
      </c>
      <c r="D6" s="284" t="s">
        <v>82</v>
      </c>
      <c r="E6" s="286" t="s">
        <v>27</v>
      </c>
      <c r="F6" s="283" t="s">
        <v>2</v>
      </c>
      <c r="G6" s="287" t="s">
        <v>3</v>
      </c>
      <c r="H6" s="288">
        <v>2022</v>
      </c>
      <c r="I6" s="289"/>
      <c r="J6" s="289"/>
      <c r="K6" s="289"/>
      <c r="L6" s="289"/>
      <c r="M6" s="289"/>
      <c r="N6" s="289"/>
      <c r="O6" s="289"/>
      <c r="P6" s="290"/>
      <c r="Q6" s="291">
        <v>2023</v>
      </c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3"/>
    </row>
    <row r="7" spans="1:28" x14ac:dyDescent="0.25">
      <c r="A7" s="283"/>
      <c r="B7" s="283"/>
      <c r="C7" s="285"/>
      <c r="D7" s="285"/>
      <c r="E7" s="286"/>
      <c r="F7" s="283"/>
      <c r="G7" s="287"/>
      <c r="H7" s="130" t="s">
        <v>17</v>
      </c>
      <c r="I7" s="182" t="s">
        <v>18</v>
      </c>
      <c r="J7" s="182" t="s">
        <v>19</v>
      </c>
      <c r="K7" s="182" t="s">
        <v>20</v>
      </c>
      <c r="L7" s="182" t="s">
        <v>21</v>
      </c>
      <c r="M7" s="182" t="s">
        <v>22</v>
      </c>
      <c r="N7" s="182" t="s">
        <v>23</v>
      </c>
      <c r="O7" s="182" t="s">
        <v>24</v>
      </c>
      <c r="P7" s="184" t="s">
        <v>25</v>
      </c>
      <c r="Q7" s="75" t="s">
        <v>28</v>
      </c>
      <c r="R7" s="76" t="s">
        <v>29</v>
      </c>
      <c r="S7" s="76" t="s">
        <v>26</v>
      </c>
      <c r="T7" s="76" t="s">
        <v>17</v>
      </c>
      <c r="U7" s="76" t="s">
        <v>18</v>
      </c>
      <c r="V7" s="76" t="s">
        <v>19</v>
      </c>
      <c r="W7" s="76" t="s">
        <v>20</v>
      </c>
      <c r="X7" s="76" t="s">
        <v>21</v>
      </c>
      <c r="Y7" s="76" t="s">
        <v>22</v>
      </c>
      <c r="Z7" s="76" t="s">
        <v>23</v>
      </c>
      <c r="AA7" s="76" t="s">
        <v>24</v>
      </c>
      <c r="AB7" s="77" t="s">
        <v>25</v>
      </c>
    </row>
    <row r="8" spans="1:28" ht="47.25" x14ac:dyDescent="0.25">
      <c r="A8" s="6" t="s">
        <v>15</v>
      </c>
      <c r="B8" s="182"/>
      <c r="C8" s="182"/>
      <c r="D8" s="8"/>
      <c r="E8" s="182">
        <f>G8-F8</f>
        <v>567</v>
      </c>
      <c r="F8" s="131">
        <f>F9</f>
        <v>44671</v>
      </c>
      <c r="G8" s="132">
        <f>G119</f>
        <v>45238</v>
      </c>
      <c r="H8" s="29"/>
      <c r="I8" s="2"/>
      <c r="J8" s="2"/>
      <c r="K8" s="4"/>
      <c r="L8" s="4"/>
      <c r="M8" s="2"/>
      <c r="N8" s="2"/>
      <c r="O8" s="2"/>
      <c r="P8" s="72"/>
      <c r="Q8" s="63"/>
      <c r="R8" s="64"/>
      <c r="S8" s="64"/>
      <c r="T8" s="2"/>
      <c r="U8" s="2"/>
      <c r="V8" s="2"/>
      <c r="W8" s="2"/>
      <c r="X8" s="2"/>
      <c r="Y8" s="2"/>
      <c r="Z8" s="2"/>
      <c r="AA8" s="2"/>
      <c r="AB8" s="30"/>
    </row>
    <row r="9" spans="1:28" ht="19.5" customHeight="1" x14ac:dyDescent="0.25">
      <c r="A9" s="133" t="s">
        <v>30</v>
      </c>
      <c r="B9" s="182" t="s">
        <v>16</v>
      </c>
      <c r="C9" s="182"/>
      <c r="D9" s="8"/>
      <c r="E9" s="182">
        <v>14</v>
      </c>
      <c r="F9" s="12">
        <v>44671</v>
      </c>
      <c r="G9" s="60">
        <f>F9+E9</f>
        <v>44685</v>
      </c>
      <c r="H9" s="29"/>
      <c r="I9" s="2"/>
      <c r="J9" s="2"/>
      <c r="K9" s="4"/>
      <c r="L9" s="4"/>
      <c r="M9" s="2"/>
      <c r="N9" s="2"/>
      <c r="O9" s="2"/>
      <c r="P9" s="72"/>
      <c r="Q9" s="63"/>
      <c r="R9" s="64"/>
      <c r="S9" s="64"/>
      <c r="T9" s="2"/>
      <c r="U9" s="2"/>
      <c r="V9" s="2"/>
      <c r="W9" s="2"/>
      <c r="X9" s="2"/>
      <c r="Y9" s="2"/>
      <c r="Z9" s="2"/>
      <c r="AA9" s="2"/>
      <c r="AB9" s="30"/>
    </row>
    <row r="10" spans="1:28" ht="19.5" customHeight="1" x14ac:dyDescent="0.25">
      <c r="A10" s="135" t="s">
        <v>4</v>
      </c>
      <c r="B10" s="182" t="s">
        <v>5</v>
      </c>
      <c r="C10" s="182"/>
      <c r="D10" s="8"/>
      <c r="E10" s="182">
        <f t="shared" ref="E10:E19" si="0">G10-F10</f>
        <v>425</v>
      </c>
      <c r="F10" s="12">
        <f>F12</f>
        <v>44712</v>
      </c>
      <c r="G10" s="60">
        <f>G18</f>
        <v>45137</v>
      </c>
      <c r="H10" s="29"/>
      <c r="I10" s="2"/>
      <c r="J10" s="2"/>
      <c r="K10" s="4"/>
      <c r="L10" s="4"/>
      <c r="M10" s="2"/>
      <c r="N10" s="2"/>
      <c r="O10" s="2"/>
      <c r="P10" s="72"/>
      <c r="Q10" s="63"/>
      <c r="R10" s="64"/>
      <c r="S10" s="64"/>
      <c r="T10" s="2"/>
      <c r="U10" s="2"/>
      <c r="V10" s="2"/>
      <c r="W10" s="2"/>
      <c r="X10" s="2"/>
      <c r="Y10" s="2"/>
      <c r="Z10" s="2"/>
      <c r="AA10" s="2"/>
      <c r="AB10" s="30"/>
    </row>
    <row r="11" spans="1:28" ht="19.5" customHeight="1" x14ac:dyDescent="0.25">
      <c r="A11" s="135" t="s">
        <v>6</v>
      </c>
      <c r="B11" s="182" t="s">
        <v>5</v>
      </c>
      <c r="C11" s="182"/>
      <c r="D11" s="8"/>
      <c r="E11" s="182">
        <f>G11-F11</f>
        <v>52</v>
      </c>
      <c r="F11" s="12">
        <f>F12</f>
        <v>44712</v>
      </c>
      <c r="G11" s="60">
        <f>G13</f>
        <v>44764</v>
      </c>
      <c r="H11" s="29"/>
      <c r="I11" s="2"/>
      <c r="J11" s="2"/>
      <c r="K11" s="4"/>
      <c r="L11" s="4"/>
      <c r="M11" s="2"/>
      <c r="N11" s="2"/>
      <c r="O11" s="2"/>
      <c r="P11" s="72"/>
      <c r="Q11" s="63"/>
      <c r="R11" s="64"/>
      <c r="S11" s="64"/>
      <c r="T11" s="2"/>
      <c r="U11" s="2"/>
      <c r="V11" s="2"/>
      <c r="W11" s="2"/>
      <c r="X11" s="2"/>
      <c r="Y11" s="2"/>
      <c r="Z11" s="2"/>
      <c r="AA11" s="2"/>
      <c r="AB11" s="30"/>
    </row>
    <row r="12" spans="1:28" ht="19.5" customHeight="1" x14ac:dyDescent="0.25">
      <c r="A12" s="136" t="s">
        <v>106</v>
      </c>
      <c r="B12" s="182" t="s">
        <v>5</v>
      </c>
      <c r="C12" s="182"/>
      <c r="D12" s="8"/>
      <c r="E12" s="182">
        <v>30</v>
      </c>
      <c r="F12" s="12">
        <v>44712</v>
      </c>
      <c r="G12" s="60">
        <f t="shared" ref="G12:G17" si="1">F12+E12</f>
        <v>44742</v>
      </c>
      <c r="H12" s="29"/>
      <c r="I12" s="2"/>
      <c r="J12" s="2"/>
      <c r="K12" s="4"/>
      <c r="L12" s="4"/>
      <c r="M12" s="2"/>
      <c r="N12" s="2"/>
      <c r="O12" s="2"/>
      <c r="P12" s="72"/>
      <c r="Q12" s="63"/>
      <c r="R12" s="64"/>
      <c r="S12" s="64"/>
      <c r="T12" s="2"/>
      <c r="U12" s="2"/>
      <c r="V12" s="2"/>
      <c r="W12" s="2"/>
      <c r="X12" s="2"/>
      <c r="Y12" s="2"/>
      <c r="Z12" s="2"/>
      <c r="AA12" s="2"/>
      <c r="AB12" s="30"/>
    </row>
    <row r="13" spans="1:28" ht="19.5" customHeight="1" x14ac:dyDescent="0.25">
      <c r="A13" s="136" t="s">
        <v>149</v>
      </c>
      <c r="B13" s="182" t="s">
        <v>5</v>
      </c>
      <c r="C13" s="182"/>
      <c r="D13" s="8"/>
      <c r="E13" s="182">
        <v>21</v>
      </c>
      <c r="F13" s="12">
        <f>G12+1</f>
        <v>44743</v>
      </c>
      <c r="G13" s="60">
        <f t="shared" si="1"/>
        <v>44764</v>
      </c>
      <c r="H13" s="29"/>
      <c r="I13" s="2"/>
      <c r="J13" s="2"/>
      <c r="K13" s="4"/>
      <c r="L13" s="4"/>
      <c r="M13" s="2"/>
      <c r="N13" s="2"/>
      <c r="O13" s="2"/>
      <c r="P13" s="72"/>
      <c r="Q13" s="63"/>
      <c r="R13" s="64"/>
      <c r="S13" s="64"/>
      <c r="T13" s="2"/>
      <c r="U13" s="2"/>
      <c r="V13" s="2"/>
      <c r="W13" s="2"/>
      <c r="X13" s="2"/>
      <c r="Y13" s="2"/>
      <c r="Z13" s="2"/>
      <c r="AA13" s="2"/>
      <c r="AB13" s="30"/>
    </row>
    <row r="14" spans="1:28" ht="19.5" customHeight="1" x14ac:dyDescent="0.25">
      <c r="A14" s="34" t="s">
        <v>150</v>
      </c>
      <c r="B14" s="182" t="s">
        <v>5</v>
      </c>
      <c r="C14" s="182"/>
      <c r="D14" s="8"/>
      <c r="E14" s="182">
        <v>35</v>
      </c>
      <c r="F14" s="12">
        <v>44793</v>
      </c>
      <c r="G14" s="60">
        <f t="shared" si="1"/>
        <v>44828</v>
      </c>
      <c r="H14" s="29"/>
      <c r="I14" s="2"/>
      <c r="J14" s="2"/>
      <c r="K14" s="4"/>
      <c r="L14" s="4"/>
      <c r="M14" s="2"/>
      <c r="N14" s="2"/>
      <c r="O14" s="2"/>
      <c r="P14" s="72"/>
      <c r="Q14" s="63"/>
      <c r="R14" s="64"/>
      <c r="S14" s="64"/>
      <c r="T14" s="2"/>
      <c r="U14" s="2"/>
      <c r="V14" s="2"/>
      <c r="W14" s="2"/>
      <c r="X14" s="2"/>
      <c r="Y14" s="2"/>
      <c r="Z14" s="2"/>
      <c r="AA14" s="2"/>
      <c r="AB14" s="30"/>
    </row>
    <row r="15" spans="1:28" ht="25.5" x14ac:dyDescent="0.25">
      <c r="A15" s="180" t="s">
        <v>96</v>
      </c>
      <c r="B15" s="182" t="s">
        <v>5</v>
      </c>
      <c r="C15" s="137" t="s">
        <v>35</v>
      </c>
      <c r="D15" s="182">
        <f>285.3+171.7</f>
        <v>457</v>
      </c>
      <c r="E15" s="182">
        <v>47</v>
      </c>
      <c r="F15" s="12">
        <v>44711</v>
      </c>
      <c r="G15" s="60">
        <f t="shared" si="1"/>
        <v>44758</v>
      </c>
      <c r="H15" s="29"/>
      <c r="I15" s="2"/>
      <c r="J15" s="2"/>
      <c r="K15" s="4"/>
      <c r="L15" s="4"/>
      <c r="M15" s="2"/>
      <c r="N15" s="2"/>
      <c r="O15" s="2"/>
      <c r="P15" s="72"/>
      <c r="Q15" s="63"/>
      <c r="R15" s="64"/>
      <c r="S15" s="64"/>
      <c r="T15" s="2"/>
      <c r="U15" s="2"/>
      <c r="V15" s="2"/>
      <c r="W15" s="2"/>
      <c r="X15" s="2"/>
      <c r="Y15" s="2"/>
      <c r="Z15" s="2"/>
      <c r="AA15" s="2"/>
      <c r="AB15" s="30"/>
    </row>
    <row r="16" spans="1:28" ht="20.25" customHeight="1" x14ac:dyDescent="0.25">
      <c r="A16" s="136" t="s">
        <v>102</v>
      </c>
      <c r="B16" s="182" t="s">
        <v>5</v>
      </c>
      <c r="C16" s="137" t="s">
        <v>35</v>
      </c>
      <c r="D16" s="182">
        <v>420</v>
      </c>
      <c r="E16" s="182">
        <v>14</v>
      </c>
      <c r="F16" s="12">
        <v>44774</v>
      </c>
      <c r="G16" s="60">
        <f t="shared" si="1"/>
        <v>44788</v>
      </c>
      <c r="H16" s="29"/>
      <c r="I16" s="2"/>
      <c r="J16" s="2"/>
      <c r="K16" s="4"/>
      <c r="L16" s="4"/>
      <c r="M16" s="2"/>
      <c r="N16" s="2"/>
      <c r="O16" s="2"/>
      <c r="P16" s="72"/>
      <c r="Q16" s="63"/>
      <c r="R16" s="64"/>
      <c r="S16" s="64"/>
      <c r="T16" s="2"/>
      <c r="U16" s="2"/>
      <c r="V16" s="2"/>
      <c r="W16" s="2"/>
      <c r="X16" s="2"/>
      <c r="Y16" s="2"/>
      <c r="Z16" s="2"/>
      <c r="AA16" s="2"/>
      <c r="AB16" s="30"/>
    </row>
    <row r="17" spans="1:28" ht="19.5" customHeight="1" x14ac:dyDescent="0.25">
      <c r="A17" s="136" t="s">
        <v>101</v>
      </c>
      <c r="B17" s="182" t="s">
        <v>5</v>
      </c>
      <c r="C17" s="137" t="s">
        <v>35</v>
      </c>
      <c r="D17" s="182">
        <v>228</v>
      </c>
      <c r="E17" s="182">
        <v>19</v>
      </c>
      <c r="F17" s="12">
        <v>44805</v>
      </c>
      <c r="G17" s="60">
        <f t="shared" si="1"/>
        <v>44824</v>
      </c>
      <c r="H17" s="29"/>
      <c r="I17" s="2"/>
      <c r="J17" s="2"/>
      <c r="K17" s="4"/>
      <c r="L17" s="4"/>
      <c r="M17" s="2"/>
      <c r="N17" s="2"/>
      <c r="O17" s="2"/>
      <c r="P17" s="72"/>
      <c r="Q17" s="63"/>
      <c r="R17" s="64"/>
      <c r="S17" s="64"/>
      <c r="T17" s="2"/>
      <c r="U17" s="2"/>
      <c r="V17" s="2"/>
      <c r="W17" s="2"/>
      <c r="X17" s="2"/>
      <c r="Y17" s="2"/>
      <c r="Z17" s="2"/>
      <c r="AA17" s="2"/>
      <c r="AB17" s="30"/>
    </row>
    <row r="18" spans="1:28" ht="19.5" customHeight="1" x14ac:dyDescent="0.25">
      <c r="A18" s="135" t="s">
        <v>7</v>
      </c>
      <c r="B18" s="182" t="s">
        <v>5</v>
      </c>
      <c r="C18" s="182"/>
      <c r="D18" s="8"/>
      <c r="E18" s="182">
        <f t="shared" si="0"/>
        <v>363</v>
      </c>
      <c r="F18" s="12">
        <f>F19</f>
        <v>44774</v>
      </c>
      <c r="G18" s="60">
        <f>G112</f>
        <v>45137</v>
      </c>
      <c r="H18" s="29"/>
      <c r="I18" s="2"/>
      <c r="J18" s="2"/>
      <c r="K18" s="4"/>
      <c r="L18" s="4"/>
      <c r="M18" s="2"/>
      <c r="N18" s="2"/>
      <c r="O18" s="2"/>
      <c r="P18" s="72"/>
      <c r="Q18" s="63"/>
      <c r="R18" s="64"/>
      <c r="S18" s="64"/>
      <c r="T18" s="2"/>
      <c r="U18" s="2"/>
      <c r="V18" s="2"/>
      <c r="W18" s="2"/>
      <c r="X18" s="2"/>
      <c r="Y18" s="2"/>
      <c r="Z18" s="2"/>
      <c r="AA18" s="2"/>
      <c r="AB18" s="30"/>
    </row>
    <row r="19" spans="1:28" ht="19.5" customHeight="1" x14ac:dyDescent="0.25">
      <c r="A19" s="138" t="s">
        <v>43</v>
      </c>
      <c r="B19" s="182" t="s">
        <v>5</v>
      </c>
      <c r="C19" s="182"/>
      <c r="D19" s="8"/>
      <c r="E19" s="182">
        <f t="shared" si="0"/>
        <v>121</v>
      </c>
      <c r="F19" s="12">
        <f>F20</f>
        <v>44774</v>
      </c>
      <c r="G19" s="60">
        <f>G27</f>
        <v>44895</v>
      </c>
      <c r="H19" s="29"/>
      <c r="I19" s="2"/>
      <c r="J19" s="2"/>
      <c r="K19" s="4"/>
      <c r="L19" s="4"/>
      <c r="M19" s="2"/>
      <c r="N19" s="2"/>
      <c r="O19" s="2"/>
      <c r="P19" s="72"/>
      <c r="Q19" s="63"/>
      <c r="R19" s="64"/>
      <c r="S19" s="64"/>
      <c r="T19" s="2"/>
      <c r="U19" s="2"/>
      <c r="V19" s="2"/>
      <c r="W19" s="2"/>
      <c r="X19" s="2"/>
      <c r="Y19" s="2"/>
      <c r="Z19" s="2"/>
      <c r="AA19" s="2"/>
      <c r="AB19" s="30"/>
    </row>
    <row r="20" spans="1:28" ht="19.5" customHeight="1" x14ac:dyDescent="0.25">
      <c r="A20" s="139" t="s">
        <v>110</v>
      </c>
      <c r="B20" s="182" t="s">
        <v>5</v>
      </c>
      <c r="C20" s="137" t="s">
        <v>37</v>
      </c>
      <c r="D20" s="140">
        <v>1892</v>
      </c>
      <c r="E20" s="182">
        <v>71</v>
      </c>
      <c r="F20" s="12">
        <v>44774</v>
      </c>
      <c r="G20" s="12">
        <f t="shared" ref="G20" si="2">F20+E20</f>
        <v>44845</v>
      </c>
      <c r="H20" s="181"/>
      <c r="I20" s="2"/>
      <c r="J20" s="2"/>
      <c r="K20" s="4"/>
      <c r="L20" s="4"/>
      <c r="M20" s="2"/>
      <c r="N20" s="2"/>
      <c r="O20" s="2"/>
      <c r="P20" s="72"/>
      <c r="Q20" s="63"/>
      <c r="R20" s="64"/>
      <c r="S20" s="64"/>
      <c r="T20" s="2"/>
      <c r="U20" s="2"/>
      <c r="V20" s="2"/>
      <c r="W20" s="2"/>
      <c r="X20" s="2"/>
      <c r="Y20" s="2"/>
      <c r="Z20" s="2"/>
      <c r="AA20" s="2"/>
      <c r="AB20" s="30"/>
    </row>
    <row r="21" spans="1:28" ht="19.5" customHeight="1" x14ac:dyDescent="0.25">
      <c r="A21" s="139" t="s">
        <v>97</v>
      </c>
      <c r="B21" s="182" t="s">
        <v>5</v>
      </c>
      <c r="C21" s="137" t="s">
        <v>35</v>
      </c>
      <c r="D21" s="140">
        <v>286</v>
      </c>
      <c r="E21" s="182">
        <v>31</v>
      </c>
      <c r="F21" s="12">
        <f>F20+6</f>
        <v>44780</v>
      </c>
      <c r="G21" s="60">
        <f>F21+E21</f>
        <v>44811</v>
      </c>
      <c r="H21" s="29"/>
      <c r="I21" s="2"/>
      <c r="J21" s="2"/>
      <c r="K21" s="4"/>
      <c r="L21" s="4"/>
      <c r="M21" s="2"/>
      <c r="N21" s="2"/>
      <c r="O21" s="2"/>
      <c r="P21" s="72"/>
      <c r="Q21" s="63"/>
      <c r="R21" s="64"/>
      <c r="S21" s="64"/>
      <c r="T21" s="2"/>
      <c r="U21" s="2"/>
      <c r="V21" s="2"/>
      <c r="W21" s="2"/>
      <c r="X21" s="2"/>
      <c r="Y21" s="2"/>
      <c r="Z21" s="2"/>
      <c r="AA21" s="2"/>
      <c r="AB21" s="30"/>
    </row>
    <row r="22" spans="1:28" ht="19.5" customHeight="1" x14ac:dyDescent="0.25">
      <c r="A22" s="139" t="s">
        <v>31</v>
      </c>
      <c r="B22" s="182" t="s">
        <v>5</v>
      </c>
      <c r="C22" s="137" t="s">
        <v>35</v>
      </c>
      <c r="D22" s="140">
        <v>980</v>
      </c>
      <c r="E22" s="182">
        <v>39</v>
      </c>
      <c r="F22" s="12">
        <f>G21-9</f>
        <v>44802</v>
      </c>
      <c r="G22" s="60">
        <f t="shared" ref="G22" si="3">F22+E22</f>
        <v>44841</v>
      </c>
      <c r="H22" s="29"/>
      <c r="I22" s="2"/>
      <c r="J22" s="2"/>
      <c r="K22" s="4"/>
      <c r="L22" s="4"/>
      <c r="M22" s="2"/>
      <c r="N22" s="2"/>
      <c r="O22" s="2"/>
      <c r="P22" s="72"/>
      <c r="Q22" s="63"/>
      <c r="R22" s="64"/>
      <c r="S22" s="64"/>
      <c r="T22" s="2"/>
      <c r="U22" s="2"/>
      <c r="V22" s="2"/>
      <c r="W22" s="2"/>
      <c r="X22" s="2"/>
      <c r="Y22" s="2"/>
      <c r="Z22" s="2"/>
      <c r="AA22" s="2"/>
      <c r="AB22" s="30"/>
    </row>
    <row r="23" spans="1:28" ht="26.25" customHeight="1" x14ac:dyDescent="0.25">
      <c r="A23" s="141" t="s">
        <v>32</v>
      </c>
      <c r="B23" s="182" t="s">
        <v>5</v>
      </c>
      <c r="C23" s="137" t="s">
        <v>37</v>
      </c>
      <c r="D23" s="140">
        <v>46</v>
      </c>
      <c r="E23" s="182">
        <v>7</v>
      </c>
      <c r="F23" s="12">
        <f>G22+6</f>
        <v>44847</v>
      </c>
      <c r="G23" s="60">
        <f>F23+E23</f>
        <v>44854</v>
      </c>
      <c r="H23" s="29"/>
      <c r="I23" s="2"/>
      <c r="J23" s="2"/>
      <c r="K23" s="4"/>
      <c r="L23" s="4"/>
      <c r="M23" s="2"/>
      <c r="N23" s="2"/>
      <c r="O23" s="2"/>
      <c r="P23" s="72"/>
      <c r="Q23" s="63"/>
      <c r="R23" s="64"/>
      <c r="S23" s="64"/>
      <c r="T23" s="2"/>
      <c r="U23" s="2"/>
      <c r="V23" s="2"/>
      <c r="W23" s="2"/>
      <c r="X23" s="2"/>
      <c r="Y23" s="2"/>
      <c r="Z23" s="2"/>
      <c r="AA23" s="2"/>
      <c r="AB23" s="30"/>
    </row>
    <row r="24" spans="1:28" ht="19.5" customHeight="1" x14ac:dyDescent="0.25">
      <c r="A24" s="141" t="s">
        <v>33</v>
      </c>
      <c r="B24" s="182" t="s">
        <v>5</v>
      </c>
      <c r="C24" s="137" t="s">
        <v>37</v>
      </c>
      <c r="D24" s="140">
        <v>654</v>
      </c>
      <c r="E24" s="142">
        <v>29</v>
      </c>
      <c r="F24" s="81">
        <f>G23</f>
        <v>44854</v>
      </c>
      <c r="G24" s="82">
        <f>F24+E24</f>
        <v>44883</v>
      </c>
      <c r="H24" s="29"/>
      <c r="I24" s="2"/>
      <c r="J24" s="2"/>
      <c r="K24" s="4"/>
      <c r="L24" s="4"/>
      <c r="M24" s="2"/>
      <c r="N24" s="2"/>
      <c r="O24" s="2"/>
      <c r="P24" s="72"/>
      <c r="Q24" s="63"/>
      <c r="R24" s="64"/>
      <c r="S24" s="64"/>
      <c r="T24" s="2"/>
      <c r="U24" s="2"/>
      <c r="V24" s="2"/>
      <c r="W24" s="2"/>
      <c r="X24" s="2"/>
      <c r="Y24" s="2"/>
      <c r="Z24" s="2"/>
      <c r="AA24" s="2"/>
      <c r="AB24" s="30"/>
    </row>
    <row r="25" spans="1:28" ht="19.5" customHeight="1" x14ac:dyDescent="0.25">
      <c r="A25" s="141" t="s">
        <v>132</v>
      </c>
      <c r="B25" s="182" t="s">
        <v>5</v>
      </c>
      <c r="C25" s="137" t="s">
        <v>42</v>
      </c>
      <c r="D25" s="140">
        <v>1547</v>
      </c>
      <c r="E25" s="142">
        <v>4</v>
      </c>
      <c r="F25" s="81">
        <f>G24+1</f>
        <v>44884</v>
      </c>
      <c r="G25" s="82">
        <f>F25+E25</f>
        <v>44888</v>
      </c>
      <c r="H25" s="29"/>
      <c r="I25" s="2"/>
      <c r="J25" s="2"/>
      <c r="K25" s="4"/>
      <c r="L25" s="4"/>
      <c r="M25" s="2"/>
      <c r="N25" s="2"/>
      <c r="O25" s="2"/>
      <c r="P25" s="72"/>
      <c r="Q25" s="63"/>
      <c r="R25" s="64"/>
      <c r="S25" s="64"/>
      <c r="T25" s="2"/>
      <c r="U25" s="2"/>
      <c r="V25" s="2"/>
      <c r="W25" s="2"/>
      <c r="X25" s="2"/>
      <c r="Y25" s="2"/>
      <c r="Z25" s="2"/>
      <c r="AA25" s="2"/>
      <c r="AB25" s="30"/>
    </row>
    <row r="26" spans="1:28" ht="19.5" customHeight="1" x14ac:dyDescent="0.25">
      <c r="A26" s="141" t="s">
        <v>133</v>
      </c>
      <c r="B26" s="182" t="s">
        <v>5</v>
      </c>
      <c r="C26" s="137" t="s">
        <v>37</v>
      </c>
      <c r="D26" s="140">
        <v>61.5</v>
      </c>
      <c r="E26" s="142">
        <v>4</v>
      </c>
      <c r="F26" s="81">
        <f>F25+1</f>
        <v>44885</v>
      </c>
      <c r="G26" s="82">
        <f t="shared" ref="G26:G27" si="4">F26+E26</f>
        <v>44889</v>
      </c>
      <c r="H26" s="29"/>
      <c r="I26" s="2"/>
      <c r="J26" s="2"/>
      <c r="K26" s="4"/>
      <c r="L26" s="4"/>
      <c r="M26" s="2"/>
      <c r="N26" s="2"/>
      <c r="O26" s="2"/>
      <c r="P26" s="72"/>
      <c r="Q26" s="63"/>
      <c r="R26" s="64"/>
      <c r="S26" s="64"/>
      <c r="T26" s="2"/>
      <c r="U26" s="2"/>
      <c r="V26" s="2"/>
      <c r="W26" s="2"/>
      <c r="X26" s="2"/>
      <c r="Y26" s="2"/>
      <c r="Z26" s="2"/>
      <c r="AA26" s="2"/>
      <c r="AB26" s="30"/>
    </row>
    <row r="27" spans="1:28" ht="19.5" customHeight="1" x14ac:dyDescent="0.25">
      <c r="A27" s="141" t="s">
        <v>134</v>
      </c>
      <c r="B27" s="182" t="s">
        <v>5</v>
      </c>
      <c r="C27" s="137" t="s">
        <v>37</v>
      </c>
      <c r="D27" s="140">
        <v>1520</v>
      </c>
      <c r="E27" s="142">
        <v>8</v>
      </c>
      <c r="F27" s="81">
        <f>F26+2</f>
        <v>44887</v>
      </c>
      <c r="G27" s="82">
        <f t="shared" si="4"/>
        <v>44895</v>
      </c>
      <c r="H27" s="29"/>
      <c r="I27" s="2"/>
      <c r="J27" s="2"/>
      <c r="K27" s="4"/>
      <c r="L27" s="4"/>
      <c r="M27" s="2"/>
      <c r="N27" s="2"/>
      <c r="O27" s="2"/>
      <c r="P27" s="72"/>
      <c r="Q27" s="63"/>
      <c r="R27" s="64"/>
      <c r="S27" s="64"/>
      <c r="T27" s="2"/>
      <c r="U27" s="2"/>
      <c r="V27" s="2"/>
      <c r="W27" s="2"/>
      <c r="X27" s="2"/>
      <c r="Y27" s="2"/>
      <c r="Z27" s="2"/>
      <c r="AA27" s="2"/>
      <c r="AB27" s="30"/>
    </row>
    <row r="28" spans="1:28" ht="19.5" customHeight="1" x14ac:dyDescent="0.25">
      <c r="A28" s="138" t="s">
        <v>44</v>
      </c>
      <c r="B28" s="182" t="s">
        <v>5</v>
      </c>
      <c r="C28" s="182"/>
      <c r="D28" s="8"/>
      <c r="E28" s="182">
        <f t="shared" ref="E28" si="5">G28-F28</f>
        <v>60</v>
      </c>
      <c r="F28" s="81">
        <f>F29</f>
        <v>45061</v>
      </c>
      <c r="G28" s="82">
        <f>G35</f>
        <v>45121</v>
      </c>
      <c r="H28" s="29"/>
      <c r="I28" s="2"/>
      <c r="J28" s="2"/>
      <c r="K28" s="4"/>
      <c r="L28" s="4"/>
      <c r="M28" s="2"/>
      <c r="N28" s="2"/>
      <c r="O28" s="2"/>
      <c r="P28" s="72"/>
      <c r="Q28" s="63"/>
      <c r="R28" s="64"/>
      <c r="S28" s="64"/>
      <c r="T28" s="2"/>
      <c r="U28" s="2"/>
      <c r="V28" s="2"/>
      <c r="W28" s="2"/>
      <c r="X28" s="2"/>
      <c r="Y28" s="2"/>
      <c r="Z28" s="2"/>
      <c r="AA28" s="2"/>
      <c r="AB28" s="30"/>
    </row>
    <row r="29" spans="1:28" ht="19.5" customHeight="1" x14ac:dyDescent="0.25">
      <c r="A29" s="139" t="s">
        <v>41</v>
      </c>
      <c r="B29" s="182" t="s">
        <v>5</v>
      </c>
      <c r="C29" s="145" t="s">
        <v>55</v>
      </c>
      <c r="D29" s="146">
        <v>96</v>
      </c>
      <c r="E29" s="182">
        <v>30</v>
      </c>
      <c r="F29" s="81">
        <v>45061</v>
      </c>
      <c r="G29" s="82">
        <f>F29+E29</f>
        <v>45091</v>
      </c>
      <c r="H29" s="29"/>
      <c r="I29" s="2"/>
      <c r="J29" s="2"/>
      <c r="K29" s="4"/>
      <c r="L29" s="4"/>
      <c r="M29" s="2"/>
      <c r="N29" s="2"/>
      <c r="O29" s="2"/>
      <c r="P29" s="72"/>
      <c r="Q29" s="63"/>
      <c r="R29" s="64"/>
      <c r="S29" s="64"/>
      <c r="T29" s="2"/>
      <c r="U29" s="2"/>
      <c r="V29" s="2"/>
      <c r="W29" s="2"/>
      <c r="X29" s="2"/>
      <c r="Y29" s="2"/>
      <c r="Z29" s="2"/>
      <c r="AA29" s="2"/>
      <c r="AB29" s="30"/>
    </row>
    <row r="30" spans="1:28" ht="19.5" customHeight="1" x14ac:dyDescent="0.25">
      <c r="A30" s="139" t="s">
        <v>40</v>
      </c>
      <c r="B30" s="182" t="s">
        <v>5</v>
      </c>
      <c r="C30" s="147" t="s">
        <v>55</v>
      </c>
      <c r="D30" s="146">
        <v>64.5</v>
      </c>
      <c r="E30" s="182">
        <v>46</v>
      </c>
      <c r="F30" s="81">
        <f>F29+15</f>
        <v>45076</v>
      </c>
      <c r="G30" s="82">
        <f t="shared" ref="G30:G35" si="6">F30+E30</f>
        <v>45122</v>
      </c>
      <c r="H30" s="29"/>
      <c r="I30" s="2"/>
      <c r="J30" s="2"/>
      <c r="K30" s="4"/>
      <c r="L30" s="4"/>
      <c r="M30" s="2"/>
      <c r="N30" s="2"/>
      <c r="O30" s="2"/>
      <c r="P30" s="72"/>
      <c r="Q30" s="63"/>
      <c r="R30" s="64"/>
      <c r="S30" s="64"/>
      <c r="T30" s="2"/>
      <c r="U30" s="2"/>
      <c r="V30" s="2"/>
      <c r="W30" s="2"/>
      <c r="X30" s="2"/>
      <c r="Y30" s="2"/>
      <c r="Z30" s="2"/>
      <c r="AA30" s="2"/>
      <c r="AB30" s="30"/>
    </row>
    <row r="31" spans="1:28" ht="19.5" customHeight="1" x14ac:dyDescent="0.25">
      <c r="A31" s="139" t="s">
        <v>135</v>
      </c>
      <c r="B31" s="182" t="s">
        <v>5</v>
      </c>
      <c r="C31" s="145" t="s">
        <v>55</v>
      </c>
      <c r="D31" s="148">
        <v>39.69</v>
      </c>
      <c r="E31" s="182">
        <v>6</v>
      </c>
      <c r="F31" s="81">
        <f>F30+15</f>
        <v>45091</v>
      </c>
      <c r="G31" s="82">
        <f t="shared" si="6"/>
        <v>45097</v>
      </c>
      <c r="H31" s="29"/>
      <c r="I31" s="2"/>
      <c r="J31" s="2"/>
      <c r="K31" s="4"/>
      <c r="L31" s="4"/>
      <c r="M31" s="2"/>
      <c r="N31" s="2"/>
      <c r="O31" s="2"/>
      <c r="P31" s="72"/>
      <c r="Q31" s="63"/>
      <c r="R31" s="64"/>
      <c r="S31" s="64"/>
      <c r="T31" s="2"/>
      <c r="U31" s="2"/>
      <c r="V31" s="2"/>
      <c r="W31" s="2"/>
      <c r="X31" s="2"/>
      <c r="Y31" s="2"/>
      <c r="Z31" s="2"/>
      <c r="AA31" s="2"/>
      <c r="AB31" s="30"/>
    </row>
    <row r="32" spans="1:28" ht="19.5" customHeight="1" x14ac:dyDescent="0.25">
      <c r="A32" s="139" t="s">
        <v>136</v>
      </c>
      <c r="B32" s="182" t="s">
        <v>5</v>
      </c>
      <c r="C32" s="145" t="s">
        <v>55</v>
      </c>
      <c r="D32" s="148">
        <v>38.5</v>
      </c>
      <c r="E32" s="182">
        <v>6</v>
      </c>
      <c r="F32" s="81">
        <f>G31</f>
        <v>45097</v>
      </c>
      <c r="G32" s="82">
        <f t="shared" si="6"/>
        <v>45103</v>
      </c>
      <c r="H32" s="29"/>
      <c r="I32" s="2"/>
      <c r="J32" s="2"/>
      <c r="K32" s="4"/>
      <c r="L32" s="4"/>
      <c r="M32" s="2"/>
      <c r="N32" s="2"/>
      <c r="O32" s="2"/>
      <c r="P32" s="72"/>
      <c r="Q32" s="63"/>
      <c r="R32" s="64"/>
      <c r="S32" s="64"/>
      <c r="T32" s="2"/>
      <c r="U32" s="2"/>
      <c r="V32" s="2"/>
      <c r="W32" s="2"/>
      <c r="X32" s="2"/>
      <c r="Y32" s="2"/>
      <c r="Z32" s="2"/>
      <c r="AA32" s="2"/>
      <c r="AB32" s="30"/>
    </row>
    <row r="33" spans="1:28" ht="19.5" customHeight="1" x14ac:dyDescent="0.25">
      <c r="A33" s="139" t="s">
        <v>137</v>
      </c>
      <c r="B33" s="182" t="s">
        <v>5</v>
      </c>
      <c r="C33" s="145" t="s">
        <v>55</v>
      </c>
      <c r="D33" s="148">
        <v>38.61</v>
      </c>
      <c r="E33" s="182">
        <v>6</v>
      </c>
      <c r="F33" s="81">
        <f>G32</f>
        <v>45103</v>
      </c>
      <c r="G33" s="82">
        <f t="shared" si="6"/>
        <v>45109</v>
      </c>
      <c r="H33" s="29"/>
      <c r="I33" s="2"/>
      <c r="J33" s="2"/>
      <c r="K33" s="4"/>
      <c r="L33" s="4"/>
      <c r="M33" s="2"/>
      <c r="N33" s="2"/>
      <c r="O33" s="2"/>
      <c r="P33" s="72"/>
      <c r="Q33" s="63"/>
      <c r="R33" s="64"/>
      <c r="S33" s="64"/>
      <c r="T33" s="2"/>
      <c r="U33" s="2"/>
      <c r="V33" s="2"/>
      <c r="W33" s="2"/>
      <c r="X33" s="2"/>
      <c r="Y33" s="2"/>
      <c r="Z33" s="2"/>
      <c r="AA33" s="2"/>
      <c r="AB33" s="30"/>
    </row>
    <row r="34" spans="1:28" ht="19.5" customHeight="1" x14ac:dyDescent="0.25">
      <c r="A34" s="139" t="s">
        <v>138</v>
      </c>
      <c r="B34" s="182" t="s">
        <v>5</v>
      </c>
      <c r="C34" s="145" t="s">
        <v>55</v>
      </c>
      <c r="D34" s="148">
        <v>22.05</v>
      </c>
      <c r="E34" s="182">
        <v>6</v>
      </c>
      <c r="F34" s="81">
        <f>G33</f>
        <v>45109</v>
      </c>
      <c r="G34" s="82">
        <f t="shared" si="6"/>
        <v>45115</v>
      </c>
      <c r="H34" s="29"/>
      <c r="I34" s="2"/>
      <c r="J34" s="2"/>
      <c r="K34" s="4"/>
      <c r="L34" s="4"/>
      <c r="M34" s="2"/>
      <c r="N34" s="2"/>
      <c r="O34" s="2"/>
      <c r="P34" s="72"/>
      <c r="Q34" s="63"/>
      <c r="R34" s="64"/>
      <c r="S34" s="64"/>
      <c r="T34" s="2"/>
      <c r="U34" s="2"/>
      <c r="V34" s="2"/>
      <c r="W34" s="2"/>
      <c r="X34" s="2"/>
      <c r="Y34" s="2"/>
      <c r="Z34" s="2"/>
      <c r="AA34" s="2"/>
      <c r="AB34" s="30"/>
    </row>
    <row r="35" spans="1:28" ht="19.5" customHeight="1" x14ac:dyDescent="0.25">
      <c r="A35" s="139" t="s">
        <v>139</v>
      </c>
      <c r="B35" s="182" t="s">
        <v>5</v>
      </c>
      <c r="C35" s="145" t="s">
        <v>55</v>
      </c>
      <c r="D35" s="148">
        <v>71.91</v>
      </c>
      <c r="E35" s="182">
        <v>6</v>
      </c>
      <c r="F35" s="81">
        <f>G34</f>
        <v>45115</v>
      </c>
      <c r="G35" s="82">
        <f t="shared" si="6"/>
        <v>45121</v>
      </c>
      <c r="H35" s="29"/>
      <c r="I35" s="2"/>
      <c r="J35" s="2"/>
      <c r="K35" s="4"/>
      <c r="L35" s="4"/>
      <c r="M35" s="2"/>
      <c r="N35" s="2"/>
      <c r="O35" s="2"/>
      <c r="P35" s="72"/>
      <c r="Q35" s="63"/>
      <c r="R35" s="64"/>
      <c r="S35" s="64"/>
      <c r="T35" s="2"/>
      <c r="U35" s="2"/>
      <c r="V35" s="2"/>
      <c r="W35" s="2"/>
      <c r="X35" s="2"/>
      <c r="Y35" s="2"/>
      <c r="Z35" s="2"/>
      <c r="AA35" s="2"/>
      <c r="AB35" s="30"/>
    </row>
    <row r="36" spans="1:28" ht="19.5" customHeight="1" x14ac:dyDescent="0.25">
      <c r="A36" s="138" t="s">
        <v>45</v>
      </c>
      <c r="B36" s="182" t="s">
        <v>5</v>
      </c>
      <c r="C36" s="182"/>
      <c r="D36" s="8"/>
      <c r="E36" s="182">
        <f>G36-F36</f>
        <v>126</v>
      </c>
      <c r="F36" s="81">
        <f>F37</f>
        <v>44754</v>
      </c>
      <c r="G36" s="82">
        <f>G44</f>
        <v>44880</v>
      </c>
      <c r="H36" s="29"/>
      <c r="I36" s="2"/>
      <c r="J36" s="2"/>
      <c r="K36" s="4"/>
      <c r="L36" s="4"/>
      <c r="M36" s="2"/>
      <c r="N36" s="2"/>
      <c r="O36" s="2"/>
      <c r="P36" s="72"/>
      <c r="Q36" s="63"/>
      <c r="R36" s="64"/>
      <c r="S36" s="64"/>
      <c r="T36" s="2"/>
      <c r="U36" s="2"/>
      <c r="V36" s="2"/>
      <c r="W36" s="2"/>
      <c r="X36" s="2"/>
      <c r="Y36" s="2"/>
      <c r="Z36" s="2"/>
      <c r="AA36" s="2"/>
      <c r="AB36" s="30"/>
    </row>
    <row r="37" spans="1:28" ht="29.25" customHeight="1" x14ac:dyDescent="0.25">
      <c r="A37" s="149" t="s">
        <v>140</v>
      </c>
      <c r="B37" s="142" t="s">
        <v>5</v>
      </c>
      <c r="C37" s="142" t="s">
        <v>37</v>
      </c>
      <c r="D37" s="150">
        <v>1513.383</v>
      </c>
      <c r="E37" s="142">
        <v>84</v>
      </c>
      <c r="F37" s="81">
        <v>44754</v>
      </c>
      <c r="G37" s="81">
        <f>F37+E37</f>
        <v>44838</v>
      </c>
      <c r="H37" s="29"/>
      <c r="I37" s="2"/>
      <c r="J37" s="2"/>
      <c r="K37" s="4"/>
      <c r="L37" s="4"/>
      <c r="M37" s="2"/>
      <c r="N37" s="2"/>
      <c r="O37" s="2"/>
      <c r="P37" s="72"/>
      <c r="Q37" s="63"/>
      <c r="R37" s="64"/>
      <c r="S37" s="64"/>
      <c r="T37" s="2"/>
      <c r="U37" s="2"/>
      <c r="V37" s="2"/>
      <c r="W37" s="2"/>
      <c r="X37" s="2"/>
      <c r="Y37" s="2"/>
      <c r="Z37" s="2"/>
      <c r="AA37" s="2"/>
      <c r="AB37" s="30"/>
    </row>
    <row r="38" spans="1:28" ht="29.25" customHeight="1" x14ac:dyDescent="0.25">
      <c r="A38" s="149" t="s">
        <v>141</v>
      </c>
      <c r="B38" s="142" t="s">
        <v>5</v>
      </c>
      <c r="C38" s="142" t="s">
        <v>37</v>
      </c>
      <c r="D38" s="150">
        <v>7868.8070000000007</v>
      </c>
      <c r="E38" s="142">
        <v>40</v>
      </c>
      <c r="F38" s="81">
        <f>F37-2</f>
        <v>44752</v>
      </c>
      <c r="G38" s="81">
        <f>E38+F38</f>
        <v>44792</v>
      </c>
      <c r="H38" s="29"/>
      <c r="I38" s="2"/>
      <c r="J38" s="2"/>
      <c r="K38" s="4"/>
      <c r="L38" s="4"/>
      <c r="M38" s="2"/>
      <c r="N38" s="2"/>
      <c r="O38" s="2"/>
      <c r="P38" s="72"/>
      <c r="Q38" s="63"/>
      <c r="R38" s="64"/>
      <c r="S38" s="64"/>
      <c r="T38" s="2"/>
      <c r="U38" s="2"/>
      <c r="V38" s="2"/>
      <c r="W38" s="2"/>
      <c r="X38" s="2"/>
      <c r="Y38" s="2"/>
      <c r="Z38" s="2"/>
      <c r="AA38" s="2"/>
      <c r="AB38" s="30"/>
    </row>
    <row r="39" spans="1:28" ht="25.5" x14ac:dyDescent="0.25">
      <c r="A39" s="149" t="s">
        <v>142</v>
      </c>
      <c r="B39" s="142" t="s">
        <v>5</v>
      </c>
      <c r="C39" s="142" t="s">
        <v>37</v>
      </c>
      <c r="D39" s="150">
        <v>6058.5399999999991</v>
      </c>
      <c r="E39" s="142">
        <v>63</v>
      </c>
      <c r="F39" s="81">
        <f>F38+22</f>
        <v>44774</v>
      </c>
      <c r="G39" s="81">
        <f t="shared" ref="G39:G43" si="7">E39+F39</f>
        <v>44837</v>
      </c>
      <c r="H39" s="29"/>
      <c r="I39" s="2"/>
      <c r="J39" s="2"/>
      <c r="K39" s="4"/>
      <c r="L39" s="4"/>
      <c r="M39" s="2"/>
      <c r="N39" s="2"/>
      <c r="O39" s="2"/>
      <c r="P39" s="72"/>
      <c r="Q39" s="63"/>
      <c r="R39" s="64"/>
      <c r="S39" s="64"/>
      <c r="T39" s="2"/>
      <c r="U39" s="2"/>
      <c r="V39" s="2"/>
      <c r="W39" s="2"/>
      <c r="X39" s="2"/>
      <c r="Y39" s="2"/>
      <c r="Z39" s="2"/>
      <c r="AA39" s="2"/>
      <c r="AB39" s="30"/>
    </row>
    <row r="40" spans="1:28" ht="38.25" x14ac:dyDescent="0.25">
      <c r="A40" s="189" t="s">
        <v>143</v>
      </c>
      <c r="B40" s="190" t="s">
        <v>5</v>
      </c>
      <c r="C40" s="190" t="s">
        <v>37</v>
      </c>
      <c r="D40" s="190">
        <v>9382.19</v>
      </c>
      <c r="E40" s="142">
        <v>63</v>
      </c>
      <c r="F40" s="81">
        <f>F38+17</f>
        <v>44769</v>
      </c>
      <c r="G40" s="81">
        <f t="shared" si="7"/>
        <v>44832</v>
      </c>
      <c r="H40" s="29"/>
      <c r="I40" s="2"/>
      <c r="J40" s="2"/>
      <c r="K40" s="4"/>
      <c r="L40" s="4"/>
      <c r="M40" s="2"/>
      <c r="N40" s="2"/>
      <c r="O40" s="2"/>
      <c r="P40" s="72"/>
      <c r="Q40" s="63"/>
      <c r="R40" s="64"/>
      <c r="S40" s="64"/>
      <c r="T40" s="2"/>
      <c r="U40" s="2"/>
      <c r="V40" s="2"/>
      <c r="W40" s="2"/>
      <c r="X40" s="2"/>
      <c r="Y40" s="2"/>
      <c r="Z40" s="2"/>
      <c r="AA40" s="2"/>
      <c r="AB40" s="30"/>
    </row>
    <row r="41" spans="1:28" ht="25.5" x14ac:dyDescent="0.25">
      <c r="A41" s="189" t="s">
        <v>144</v>
      </c>
      <c r="B41" s="190" t="s">
        <v>5</v>
      </c>
      <c r="C41" s="190" t="s">
        <v>37</v>
      </c>
      <c r="D41" s="190">
        <v>1513.383</v>
      </c>
      <c r="E41" s="142">
        <v>50</v>
      </c>
      <c r="F41" s="81">
        <v>44805</v>
      </c>
      <c r="G41" s="81">
        <f>E41+F41</f>
        <v>44855</v>
      </c>
      <c r="H41" s="29"/>
      <c r="I41" s="2"/>
      <c r="J41" s="2"/>
      <c r="K41" s="4"/>
      <c r="L41" s="4"/>
      <c r="M41" s="2"/>
      <c r="N41" s="2"/>
      <c r="O41" s="2"/>
      <c r="P41" s="72"/>
      <c r="Q41" s="63"/>
      <c r="R41" s="64"/>
      <c r="S41" s="64"/>
      <c r="T41" s="2"/>
      <c r="U41" s="2"/>
      <c r="V41" s="2"/>
      <c r="W41" s="2"/>
      <c r="X41" s="2"/>
      <c r="Y41" s="2"/>
      <c r="Z41" s="2"/>
      <c r="AA41" s="2"/>
      <c r="AB41" s="30"/>
    </row>
    <row r="42" spans="1:28" ht="20.25" customHeight="1" x14ac:dyDescent="0.25">
      <c r="A42" s="191" t="s">
        <v>78</v>
      </c>
      <c r="B42" s="142" t="s">
        <v>5</v>
      </c>
      <c r="C42" s="192" t="s">
        <v>42</v>
      </c>
      <c r="D42" s="193">
        <v>12240</v>
      </c>
      <c r="E42" s="142">
        <v>48</v>
      </c>
      <c r="F42" s="81">
        <f>F41+21</f>
        <v>44826</v>
      </c>
      <c r="G42" s="81">
        <f t="shared" si="7"/>
        <v>44874</v>
      </c>
      <c r="H42" s="181"/>
      <c r="I42" s="2"/>
      <c r="J42" s="2"/>
      <c r="K42" s="4"/>
      <c r="L42" s="4"/>
      <c r="M42" s="2"/>
      <c r="N42" s="2"/>
      <c r="O42" s="2"/>
      <c r="P42" s="72"/>
      <c r="Q42" s="63"/>
      <c r="R42" s="64"/>
      <c r="S42" s="64"/>
      <c r="T42" s="2"/>
      <c r="U42" s="2"/>
      <c r="V42" s="2"/>
      <c r="W42" s="2"/>
      <c r="X42" s="2"/>
      <c r="Y42" s="2"/>
      <c r="Z42" s="2"/>
      <c r="AA42" s="2"/>
      <c r="AB42" s="30"/>
    </row>
    <row r="43" spans="1:28" ht="20.25" customHeight="1" x14ac:dyDescent="0.25">
      <c r="A43" s="189" t="s">
        <v>79</v>
      </c>
      <c r="B43" s="190" t="s">
        <v>5</v>
      </c>
      <c r="C43" s="190" t="s">
        <v>42</v>
      </c>
      <c r="D43" s="190">
        <v>2890</v>
      </c>
      <c r="E43" s="142">
        <v>7</v>
      </c>
      <c r="F43" s="81">
        <f>F42+13</f>
        <v>44839</v>
      </c>
      <c r="G43" s="81">
        <f t="shared" si="7"/>
        <v>44846</v>
      </c>
      <c r="H43" s="181"/>
      <c r="I43" s="2"/>
      <c r="J43" s="2"/>
      <c r="K43" s="4"/>
      <c r="L43" s="4"/>
      <c r="M43" s="2"/>
      <c r="N43" s="2"/>
      <c r="O43" s="2"/>
      <c r="P43" s="72"/>
      <c r="Q43" s="63"/>
      <c r="R43" s="64"/>
      <c r="S43" s="64"/>
      <c r="T43" s="2"/>
      <c r="U43" s="2"/>
      <c r="V43" s="2"/>
      <c r="W43" s="2"/>
      <c r="X43" s="2"/>
      <c r="Y43" s="2"/>
      <c r="Z43" s="2"/>
      <c r="AA43" s="2"/>
      <c r="AB43" s="30"/>
    </row>
    <row r="44" spans="1:28" ht="20.25" customHeight="1" x14ac:dyDescent="0.25">
      <c r="A44" s="151" t="s">
        <v>94</v>
      </c>
      <c r="B44" s="182" t="s">
        <v>5</v>
      </c>
      <c r="C44" s="152" t="s">
        <v>37</v>
      </c>
      <c r="D44" s="140">
        <v>5069</v>
      </c>
      <c r="E44" s="182">
        <v>61</v>
      </c>
      <c r="F44" s="12">
        <f>F41+14</f>
        <v>44819</v>
      </c>
      <c r="G44" s="12">
        <f>F44+E44</f>
        <v>44880</v>
      </c>
      <c r="H44" s="29"/>
      <c r="I44" s="2"/>
      <c r="J44" s="2"/>
      <c r="K44" s="4"/>
      <c r="L44" s="4"/>
      <c r="M44" s="2"/>
      <c r="N44" s="2"/>
      <c r="O44" s="2"/>
      <c r="P44" s="72"/>
      <c r="Q44" s="63"/>
      <c r="R44" s="64"/>
      <c r="S44" s="64"/>
      <c r="T44" s="2"/>
      <c r="U44" s="2"/>
      <c r="V44" s="2"/>
      <c r="W44" s="2"/>
      <c r="X44" s="2"/>
      <c r="Y44" s="2"/>
      <c r="Z44" s="2"/>
      <c r="AA44" s="2"/>
      <c r="AB44" s="30"/>
    </row>
    <row r="45" spans="1:28" ht="19.5" customHeight="1" x14ac:dyDescent="0.25">
      <c r="A45" s="153" t="s">
        <v>50</v>
      </c>
      <c r="B45" s="182" t="s">
        <v>5</v>
      </c>
      <c r="C45" s="182"/>
      <c r="D45" s="8"/>
      <c r="E45" s="182">
        <f>G45-F45</f>
        <v>296</v>
      </c>
      <c r="F45" s="12">
        <f>F46</f>
        <v>44805</v>
      </c>
      <c r="G45" s="60">
        <f>G50</f>
        <v>45101</v>
      </c>
      <c r="H45" s="29"/>
      <c r="I45" s="2"/>
      <c r="J45" s="2"/>
      <c r="K45" s="4"/>
      <c r="L45" s="4"/>
      <c r="M45" s="2"/>
      <c r="N45" s="2"/>
      <c r="O45" s="2"/>
      <c r="P45" s="72"/>
      <c r="Q45" s="63"/>
      <c r="R45" s="64"/>
      <c r="S45" s="64"/>
      <c r="T45" s="2"/>
      <c r="U45" s="2"/>
      <c r="V45" s="2"/>
      <c r="W45" s="2"/>
      <c r="X45" s="2"/>
      <c r="Y45" s="2"/>
      <c r="Z45" s="2"/>
      <c r="AA45" s="2"/>
      <c r="AB45" s="30"/>
    </row>
    <row r="46" spans="1:28" ht="19.5" customHeight="1" x14ac:dyDescent="0.25">
      <c r="A46" s="139" t="s">
        <v>46</v>
      </c>
      <c r="B46" s="182" t="s">
        <v>5</v>
      </c>
      <c r="C46" s="154" t="s">
        <v>37</v>
      </c>
      <c r="D46" s="182">
        <v>193</v>
      </c>
      <c r="E46" s="182">
        <v>82</v>
      </c>
      <c r="F46" s="81">
        <v>44805</v>
      </c>
      <c r="G46" s="60">
        <f>F46+E46</f>
        <v>44887</v>
      </c>
      <c r="H46" s="29"/>
      <c r="I46" s="156"/>
      <c r="J46" s="2"/>
      <c r="K46" s="4"/>
      <c r="L46" s="4"/>
      <c r="M46" s="2"/>
      <c r="N46" s="2"/>
      <c r="O46" s="2"/>
      <c r="P46" s="72"/>
      <c r="Q46" s="63"/>
      <c r="R46" s="64"/>
      <c r="S46" s="64"/>
      <c r="T46" s="2"/>
      <c r="U46" s="2"/>
      <c r="V46" s="2"/>
      <c r="W46" s="2"/>
      <c r="X46" s="2"/>
      <c r="Y46" s="2"/>
      <c r="Z46" s="2"/>
      <c r="AA46" s="2"/>
      <c r="AB46" s="30"/>
    </row>
    <row r="47" spans="1:28" ht="19.5" customHeight="1" x14ac:dyDescent="0.25">
      <c r="A47" s="139" t="s">
        <v>47</v>
      </c>
      <c r="B47" s="182" t="s">
        <v>5</v>
      </c>
      <c r="C47" s="154" t="s">
        <v>49</v>
      </c>
      <c r="D47" s="182">
        <v>1</v>
      </c>
      <c r="E47" s="182">
        <v>30</v>
      </c>
      <c r="F47" s="107">
        <v>45040</v>
      </c>
      <c r="G47" s="108">
        <f>F47+E47</f>
        <v>45070</v>
      </c>
      <c r="H47" s="155"/>
      <c r="I47" s="156"/>
      <c r="J47" s="156"/>
      <c r="K47" s="4"/>
      <c r="L47" s="4"/>
      <c r="M47" s="2"/>
      <c r="N47" s="2"/>
      <c r="O47" s="2"/>
      <c r="P47" s="72"/>
      <c r="Q47" s="63"/>
      <c r="R47" s="64"/>
      <c r="S47" s="64"/>
      <c r="T47" s="2"/>
      <c r="U47" s="2"/>
      <c r="V47" s="2"/>
      <c r="W47" s="2"/>
      <c r="X47" s="2"/>
      <c r="Y47" s="2"/>
      <c r="Z47" s="2"/>
      <c r="AA47" s="2"/>
      <c r="AB47" s="30"/>
    </row>
    <row r="48" spans="1:28" ht="19.5" customHeight="1" x14ac:dyDescent="0.25">
      <c r="A48" s="139" t="s">
        <v>80</v>
      </c>
      <c r="B48" s="182" t="s">
        <v>5</v>
      </c>
      <c r="C48" s="154" t="s">
        <v>48</v>
      </c>
      <c r="D48" s="182">
        <f>12.66+1.5</f>
        <v>14.16</v>
      </c>
      <c r="E48" s="182">
        <v>8</v>
      </c>
      <c r="F48" s="12">
        <f>G47+1</f>
        <v>45071</v>
      </c>
      <c r="G48" s="60">
        <f>F48+E48</f>
        <v>45079</v>
      </c>
      <c r="H48" s="157"/>
      <c r="I48" s="2"/>
      <c r="J48" s="2"/>
      <c r="K48" s="4"/>
      <c r="L48" s="4"/>
      <c r="M48" s="2"/>
      <c r="N48" s="2"/>
      <c r="O48" s="2"/>
      <c r="P48" s="72"/>
      <c r="Q48" s="63"/>
      <c r="R48" s="64"/>
      <c r="S48" s="64"/>
      <c r="T48" s="2"/>
      <c r="U48" s="2"/>
      <c r="V48" s="2"/>
      <c r="W48" s="2"/>
      <c r="X48" s="2"/>
      <c r="Y48" s="2"/>
      <c r="Z48" s="2"/>
      <c r="AA48" s="2"/>
      <c r="AB48" s="30"/>
    </row>
    <row r="49" spans="1:28" ht="19.5" customHeight="1" x14ac:dyDescent="0.25">
      <c r="A49" s="139" t="s">
        <v>145</v>
      </c>
      <c r="B49" s="182" t="s">
        <v>5</v>
      </c>
      <c r="C49" s="158" t="s">
        <v>42</v>
      </c>
      <c r="D49" s="183">
        <v>561</v>
      </c>
      <c r="E49" s="182">
        <v>10</v>
      </c>
      <c r="F49" s="12">
        <f>G48+1</f>
        <v>45080</v>
      </c>
      <c r="G49" s="60">
        <f t="shared" ref="G49:G50" si="8">F49+E49</f>
        <v>45090</v>
      </c>
      <c r="H49" s="157"/>
      <c r="I49" s="2"/>
      <c r="J49" s="2"/>
      <c r="K49" s="4"/>
      <c r="L49" s="4"/>
      <c r="M49" s="2"/>
      <c r="N49" s="2"/>
      <c r="O49" s="2"/>
      <c r="P49" s="72"/>
      <c r="Q49" s="63"/>
      <c r="R49" s="64"/>
      <c r="S49" s="64"/>
      <c r="T49" s="2"/>
      <c r="U49" s="2"/>
      <c r="V49" s="2"/>
      <c r="W49" s="2"/>
      <c r="X49" s="2"/>
      <c r="Y49" s="2"/>
      <c r="Z49" s="2"/>
      <c r="AA49" s="2"/>
      <c r="AB49" s="30"/>
    </row>
    <row r="50" spans="1:28" ht="19.5" customHeight="1" x14ac:dyDescent="0.25">
      <c r="A50" s="139" t="s">
        <v>146</v>
      </c>
      <c r="B50" s="182" t="s">
        <v>5</v>
      </c>
      <c r="C50" s="158" t="s">
        <v>42</v>
      </c>
      <c r="D50" s="183">
        <v>348.4</v>
      </c>
      <c r="E50" s="182">
        <v>10</v>
      </c>
      <c r="F50" s="12">
        <f>G49+1</f>
        <v>45091</v>
      </c>
      <c r="G50" s="60">
        <f t="shared" si="8"/>
        <v>45101</v>
      </c>
      <c r="H50" s="157"/>
      <c r="I50" s="2"/>
      <c r="J50" s="2"/>
      <c r="K50" s="4"/>
      <c r="L50" s="4"/>
      <c r="M50" s="2"/>
      <c r="N50" s="2"/>
      <c r="O50" s="2"/>
      <c r="P50" s="72"/>
      <c r="Q50" s="63"/>
      <c r="R50" s="64"/>
      <c r="S50" s="64"/>
      <c r="T50" s="2"/>
      <c r="U50" s="2"/>
      <c r="V50" s="2"/>
      <c r="W50" s="2"/>
      <c r="X50" s="2"/>
      <c r="Y50" s="2"/>
      <c r="Z50" s="2"/>
      <c r="AA50" s="2"/>
      <c r="AB50" s="30"/>
    </row>
    <row r="51" spans="1:28" ht="19.5" customHeight="1" x14ac:dyDescent="0.25">
      <c r="A51" s="153" t="s">
        <v>129</v>
      </c>
      <c r="B51" s="182" t="s">
        <v>5</v>
      </c>
      <c r="C51" s="294" t="s">
        <v>49</v>
      </c>
      <c r="D51" s="284">
        <v>1</v>
      </c>
      <c r="E51" s="182">
        <f>G51-F51</f>
        <v>185</v>
      </c>
      <c r="F51" s="12">
        <f>F52</f>
        <v>44729</v>
      </c>
      <c r="G51" s="60">
        <f>G61</f>
        <v>44914</v>
      </c>
      <c r="H51" s="157"/>
      <c r="I51" s="2"/>
      <c r="J51" s="2"/>
      <c r="K51" s="4"/>
      <c r="L51" s="4"/>
      <c r="M51" s="2"/>
      <c r="N51" s="2"/>
      <c r="O51" s="2"/>
      <c r="P51" s="72"/>
      <c r="Q51" s="63"/>
      <c r="R51" s="64"/>
      <c r="S51" s="64"/>
      <c r="T51" s="2"/>
      <c r="U51" s="2"/>
      <c r="V51" s="2"/>
      <c r="W51" s="2"/>
      <c r="X51" s="2"/>
      <c r="Y51" s="2"/>
      <c r="Z51" s="2"/>
      <c r="AA51" s="2"/>
      <c r="AB51" s="30"/>
    </row>
    <row r="52" spans="1:28" ht="19.5" customHeight="1" x14ac:dyDescent="0.25">
      <c r="A52" s="139" t="s">
        <v>118</v>
      </c>
      <c r="B52" s="182" t="s">
        <v>5</v>
      </c>
      <c r="C52" s="295"/>
      <c r="D52" s="297"/>
      <c r="E52" s="182">
        <v>1</v>
      </c>
      <c r="F52" s="12">
        <v>44729</v>
      </c>
      <c r="G52" s="60">
        <f>F52+E52</f>
        <v>44730</v>
      </c>
      <c r="H52" s="157"/>
      <c r="I52" s="2"/>
      <c r="J52" s="2"/>
      <c r="K52" s="4"/>
      <c r="L52" s="4"/>
      <c r="M52" s="2"/>
      <c r="N52" s="2"/>
      <c r="O52" s="2"/>
      <c r="P52" s="72"/>
      <c r="Q52" s="63"/>
      <c r="R52" s="64"/>
      <c r="S52" s="64"/>
      <c r="T52" s="2"/>
      <c r="U52" s="2"/>
      <c r="V52" s="2"/>
      <c r="W52" s="2"/>
      <c r="X52" s="2"/>
      <c r="Y52" s="2"/>
      <c r="Z52" s="2"/>
      <c r="AA52" s="2"/>
      <c r="AB52" s="30"/>
    </row>
    <row r="53" spans="1:28" ht="19.5" customHeight="1" x14ac:dyDescent="0.25">
      <c r="A53" s="139" t="s">
        <v>119</v>
      </c>
      <c r="B53" s="182" t="s">
        <v>120</v>
      </c>
      <c r="C53" s="295"/>
      <c r="D53" s="297"/>
      <c r="E53" s="182">
        <v>7</v>
      </c>
      <c r="F53" s="12">
        <v>44730</v>
      </c>
      <c r="G53" s="60">
        <f t="shared" ref="G53:G61" si="9">F53+E53</f>
        <v>44737</v>
      </c>
      <c r="H53" s="157"/>
      <c r="I53" s="2"/>
      <c r="J53" s="2"/>
      <c r="K53" s="4"/>
      <c r="L53" s="4"/>
      <c r="M53" s="2"/>
      <c r="N53" s="2"/>
      <c r="O53" s="2"/>
      <c r="P53" s="72"/>
      <c r="Q53" s="63"/>
      <c r="R53" s="64"/>
      <c r="S53" s="64"/>
      <c r="T53" s="2"/>
      <c r="U53" s="2"/>
      <c r="V53" s="2"/>
      <c r="W53" s="2"/>
      <c r="X53" s="2"/>
      <c r="Y53" s="2"/>
      <c r="Z53" s="2"/>
      <c r="AA53" s="2"/>
      <c r="AB53" s="30"/>
    </row>
    <row r="54" spans="1:28" ht="19.5" customHeight="1" x14ac:dyDescent="0.25">
      <c r="A54" s="139" t="s">
        <v>121</v>
      </c>
      <c r="B54" s="182" t="s">
        <v>120</v>
      </c>
      <c r="C54" s="295"/>
      <c r="D54" s="297"/>
      <c r="E54" s="182">
        <v>85</v>
      </c>
      <c r="F54" s="12">
        <f>G53</f>
        <v>44737</v>
      </c>
      <c r="G54" s="60">
        <f t="shared" si="9"/>
        <v>44822</v>
      </c>
      <c r="H54" s="157"/>
      <c r="I54" s="2"/>
      <c r="J54" s="2"/>
      <c r="K54" s="4"/>
      <c r="L54" s="4"/>
      <c r="M54" s="2"/>
      <c r="N54" s="2"/>
      <c r="O54" s="2"/>
      <c r="P54" s="72"/>
      <c r="Q54" s="63"/>
      <c r="R54" s="64"/>
      <c r="S54" s="64"/>
      <c r="T54" s="2"/>
      <c r="U54" s="2"/>
      <c r="V54" s="2"/>
      <c r="W54" s="2"/>
      <c r="X54" s="2"/>
      <c r="Y54" s="2"/>
      <c r="Z54" s="2"/>
      <c r="AA54" s="2"/>
      <c r="AB54" s="30"/>
    </row>
    <row r="55" spans="1:28" ht="25.5" x14ac:dyDescent="0.25">
      <c r="A55" s="141" t="s">
        <v>122</v>
      </c>
      <c r="B55" s="182" t="s">
        <v>120</v>
      </c>
      <c r="C55" s="295"/>
      <c r="D55" s="297"/>
      <c r="E55" s="182">
        <v>14</v>
      </c>
      <c r="F55" s="12">
        <v>44823</v>
      </c>
      <c r="G55" s="60">
        <f t="shared" si="9"/>
        <v>44837</v>
      </c>
      <c r="H55" s="157"/>
      <c r="I55" s="2"/>
      <c r="J55" s="2"/>
      <c r="K55" s="4"/>
      <c r="L55" s="4"/>
      <c r="M55" s="2"/>
      <c r="N55" s="2"/>
      <c r="O55" s="2"/>
      <c r="P55" s="72"/>
      <c r="Q55" s="63"/>
      <c r="R55" s="64"/>
      <c r="S55" s="64"/>
      <c r="T55" s="2"/>
      <c r="U55" s="2"/>
      <c r="V55" s="2"/>
      <c r="W55" s="2"/>
      <c r="X55" s="2"/>
      <c r="Y55" s="2"/>
      <c r="Z55" s="2"/>
      <c r="AA55" s="2"/>
      <c r="AB55" s="30"/>
    </row>
    <row r="56" spans="1:28" ht="19.5" customHeight="1" x14ac:dyDescent="0.25">
      <c r="A56" s="139" t="s">
        <v>123</v>
      </c>
      <c r="B56" s="182" t="s">
        <v>120</v>
      </c>
      <c r="C56" s="295"/>
      <c r="D56" s="297"/>
      <c r="E56" s="182">
        <v>7</v>
      </c>
      <c r="F56" s="12">
        <v>44837</v>
      </c>
      <c r="G56" s="60">
        <f t="shared" si="9"/>
        <v>44844</v>
      </c>
      <c r="H56" s="157"/>
      <c r="I56" s="2"/>
      <c r="J56" s="2"/>
      <c r="K56" s="4"/>
      <c r="L56" s="4"/>
      <c r="M56" s="2"/>
      <c r="N56" s="2"/>
      <c r="O56" s="2"/>
      <c r="P56" s="72"/>
      <c r="Q56" s="63"/>
      <c r="R56" s="64"/>
      <c r="S56" s="64"/>
      <c r="T56" s="2"/>
      <c r="U56" s="2"/>
      <c r="V56" s="2"/>
      <c r="W56" s="2"/>
      <c r="X56" s="2"/>
      <c r="Y56" s="2"/>
      <c r="Z56" s="2"/>
      <c r="AA56" s="2"/>
      <c r="AB56" s="30"/>
    </row>
    <row r="57" spans="1:28" ht="19.5" customHeight="1" x14ac:dyDescent="0.25">
      <c r="A57" s="139" t="s">
        <v>124</v>
      </c>
      <c r="B57" s="182" t="s">
        <v>120</v>
      </c>
      <c r="C57" s="295"/>
      <c r="D57" s="297"/>
      <c r="E57" s="182">
        <v>21</v>
      </c>
      <c r="F57" s="12">
        <v>44844</v>
      </c>
      <c r="G57" s="60">
        <f t="shared" si="9"/>
        <v>44865</v>
      </c>
      <c r="H57" s="157"/>
      <c r="I57" s="2"/>
      <c r="J57" s="2"/>
      <c r="K57" s="4"/>
      <c r="L57" s="4"/>
      <c r="M57" s="2"/>
      <c r="N57" s="2"/>
      <c r="O57" s="2"/>
      <c r="P57" s="72"/>
      <c r="Q57" s="63"/>
      <c r="R57" s="64"/>
      <c r="S57" s="64"/>
      <c r="T57" s="2"/>
      <c r="U57" s="2"/>
      <c r="V57" s="2"/>
      <c r="W57" s="2"/>
      <c r="X57" s="2"/>
      <c r="Y57" s="2"/>
      <c r="Z57" s="2"/>
      <c r="AA57" s="2"/>
      <c r="AB57" s="30"/>
    </row>
    <row r="58" spans="1:28" ht="19.5" customHeight="1" x14ac:dyDescent="0.25">
      <c r="A58" s="139" t="s">
        <v>125</v>
      </c>
      <c r="B58" s="182" t="s">
        <v>120</v>
      </c>
      <c r="C58" s="295"/>
      <c r="D58" s="297"/>
      <c r="E58" s="182">
        <v>30</v>
      </c>
      <c r="F58" s="12">
        <v>44865</v>
      </c>
      <c r="G58" s="60">
        <f t="shared" si="9"/>
        <v>44895</v>
      </c>
      <c r="H58" s="157"/>
      <c r="I58" s="2"/>
      <c r="J58" s="2"/>
      <c r="K58" s="4"/>
      <c r="L58" s="4"/>
      <c r="M58" s="2"/>
      <c r="N58" s="2"/>
      <c r="O58" s="2"/>
      <c r="P58" s="72"/>
      <c r="Q58" s="63"/>
      <c r="R58" s="64"/>
      <c r="S58" s="64"/>
      <c r="T58" s="2"/>
      <c r="U58" s="2"/>
      <c r="V58" s="2"/>
      <c r="W58" s="2"/>
      <c r="X58" s="2"/>
      <c r="Y58" s="2"/>
      <c r="Z58" s="2"/>
      <c r="AA58" s="2"/>
      <c r="AB58" s="30"/>
    </row>
    <row r="59" spans="1:28" ht="19.5" customHeight="1" x14ac:dyDescent="0.25">
      <c r="A59" s="139" t="s">
        <v>126</v>
      </c>
      <c r="B59" s="182" t="s">
        <v>120</v>
      </c>
      <c r="C59" s="295"/>
      <c r="D59" s="297"/>
      <c r="E59" s="182">
        <v>4</v>
      </c>
      <c r="F59" s="12">
        <v>44895</v>
      </c>
      <c r="G59" s="60">
        <f t="shared" si="9"/>
        <v>44899</v>
      </c>
      <c r="H59" s="157"/>
      <c r="I59" s="2"/>
      <c r="J59" s="2"/>
      <c r="K59" s="4"/>
      <c r="L59" s="4"/>
      <c r="M59" s="2"/>
      <c r="N59" s="2"/>
      <c r="O59" s="2"/>
      <c r="P59" s="72"/>
      <c r="Q59" s="63"/>
      <c r="R59" s="64"/>
      <c r="S59" s="64"/>
      <c r="T59" s="2"/>
      <c r="U59" s="2"/>
      <c r="V59" s="2"/>
      <c r="W59" s="2"/>
      <c r="X59" s="2"/>
      <c r="Y59" s="2"/>
      <c r="Z59" s="2"/>
      <c r="AA59" s="2"/>
      <c r="AB59" s="30"/>
    </row>
    <row r="60" spans="1:28" ht="19.5" customHeight="1" x14ac:dyDescent="0.25">
      <c r="A60" s="139" t="s">
        <v>127</v>
      </c>
      <c r="B60" s="182" t="s">
        <v>120</v>
      </c>
      <c r="C60" s="295"/>
      <c r="D60" s="297"/>
      <c r="E60" s="182">
        <v>7</v>
      </c>
      <c r="F60" s="12">
        <v>44900</v>
      </c>
      <c r="G60" s="60">
        <f t="shared" si="9"/>
        <v>44907</v>
      </c>
      <c r="H60" s="157"/>
      <c r="I60" s="2"/>
      <c r="J60" s="2"/>
      <c r="K60" s="4"/>
      <c r="L60" s="4"/>
      <c r="M60" s="2"/>
      <c r="N60" s="2"/>
      <c r="O60" s="2"/>
      <c r="P60" s="72"/>
      <c r="Q60" s="63"/>
      <c r="R60" s="64"/>
      <c r="S60" s="64"/>
      <c r="T60" s="2"/>
      <c r="U60" s="2"/>
      <c r="V60" s="2"/>
      <c r="W60" s="2"/>
      <c r="X60" s="2"/>
      <c r="Y60" s="2"/>
      <c r="Z60" s="2"/>
      <c r="AA60" s="2"/>
      <c r="AB60" s="30"/>
    </row>
    <row r="61" spans="1:28" ht="19.5" customHeight="1" x14ac:dyDescent="0.25">
      <c r="A61" s="139" t="s">
        <v>128</v>
      </c>
      <c r="B61" s="182" t="s">
        <v>120</v>
      </c>
      <c r="C61" s="296"/>
      <c r="D61" s="285"/>
      <c r="E61" s="182">
        <v>7</v>
      </c>
      <c r="F61" s="12">
        <v>44907</v>
      </c>
      <c r="G61" s="60">
        <f t="shared" si="9"/>
        <v>44914</v>
      </c>
      <c r="H61" s="157"/>
      <c r="I61" s="2"/>
      <c r="J61" s="2"/>
      <c r="K61" s="4"/>
      <c r="L61" s="4"/>
      <c r="M61" s="2"/>
      <c r="N61" s="2"/>
      <c r="O61" s="2"/>
      <c r="P61" s="72"/>
      <c r="Q61" s="63"/>
      <c r="R61" s="64"/>
      <c r="S61" s="64"/>
      <c r="T61" s="2"/>
      <c r="U61" s="2"/>
      <c r="V61" s="2"/>
      <c r="W61" s="2"/>
      <c r="X61" s="2"/>
      <c r="Y61" s="2"/>
      <c r="Z61" s="2"/>
      <c r="AA61" s="2"/>
      <c r="AB61" s="30"/>
    </row>
    <row r="62" spans="1:28" ht="19.5" customHeight="1" x14ac:dyDescent="0.25">
      <c r="A62" s="138" t="s">
        <v>51</v>
      </c>
      <c r="B62" s="182" t="s">
        <v>5</v>
      </c>
      <c r="C62" s="182"/>
      <c r="D62" s="8"/>
      <c r="E62" s="182">
        <f>G62-F62</f>
        <v>31</v>
      </c>
      <c r="F62" s="12">
        <f>F63</f>
        <v>45066</v>
      </c>
      <c r="G62" s="60">
        <f>G65</f>
        <v>45097</v>
      </c>
      <c r="H62" s="29"/>
      <c r="I62" s="2"/>
      <c r="J62" s="2"/>
      <c r="K62" s="4"/>
      <c r="L62" s="4"/>
      <c r="M62" s="2"/>
      <c r="N62" s="2"/>
      <c r="O62" s="2"/>
      <c r="P62" s="72"/>
      <c r="Q62" s="63"/>
      <c r="R62" s="64"/>
      <c r="S62" s="64"/>
      <c r="T62" s="2"/>
      <c r="U62" s="2"/>
      <c r="V62" s="2"/>
      <c r="W62" s="2"/>
      <c r="X62" s="2"/>
      <c r="Y62" s="2"/>
      <c r="Z62" s="2"/>
      <c r="AA62" s="2"/>
      <c r="AB62" s="30"/>
    </row>
    <row r="63" spans="1:28" ht="19.5" customHeight="1" x14ac:dyDescent="0.25">
      <c r="A63" s="139" t="s">
        <v>53</v>
      </c>
      <c r="B63" s="182" t="s">
        <v>5</v>
      </c>
      <c r="C63" s="154" t="s">
        <v>36</v>
      </c>
      <c r="D63" s="182">
        <v>14</v>
      </c>
      <c r="E63" s="182">
        <v>10</v>
      </c>
      <c r="F63" s="12">
        <v>45066</v>
      </c>
      <c r="G63" s="60">
        <f>F63+E63</f>
        <v>45076</v>
      </c>
      <c r="H63" s="29"/>
      <c r="I63" s="2"/>
      <c r="J63" s="2"/>
      <c r="K63" s="4"/>
      <c r="L63" s="4"/>
      <c r="M63" s="2"/>
      <c r="N63" s="2"/>
      <c r="O63" s="2"/>
      <c r="P63" s="72"/>
      <c r="Q63" s="63"/>
      <c r="R63" s="64"/>
      <c r="S63" s="64"/>
      <c r="T63" s="2"/>
      <c r="U63" s="2"/>
      <c r="V63" s="2"/>
      <c r="W63" s="2"/>
      <c r="X63" s="2"/>
      <c r="Y63" s="2"/>
      <c r="Z63" s="2"/>
      <c r="AA63" s="2"/>
      <c r="AB63" s="30"/>
    </row>
    <row r="64" spans="1:28" ht="19.5" customHeight="1" x14ac:dyDescent="0.25">
      <c r="A64" s="139" t="s">
        <v>52</v>
      </c>
      <c r="B64" s="182" t="s">
        <v>5</v>
      </c>
      <c r="C64" s="154" t="s">
        <v>36</v>
      </c>
      <c r="D64" s="182">
        <v>14</v>
      </c>
      <c r="E64" s="182">
        <v>10</v>
      </c>
      <c r="F64" s="12">
        <f>G63+1</f>
        <v>45077</v>
      </c>
      <c r="G64" s="60">
        <f>F64+E64</f>
        <v>45087</v>
      </c>
      <c r="H64" s="29"/>
      <c r="I64" s="2"/>
      <c r="J64" s="2"/>
      <c r="K64" s="4"/>
      <c r="L64" s="4"/>
      <c r="M64" s="2"/>
      <c r="N64" s="2"/>
      <c r="O64" s="2"/>
      <c r="P64" s="72"/>
      <c r="Q64" s="63"/>
      <c r="R64" s="64"/>
      <c r="S64" s="64"/>
      <c r="T64" s="2"/>
      <c r="U64" s="2"/>
      <c r="V64" s="2"/>
      <c r="W64" s="2"/>
      <c r="X64" s="2"/>
      <c r="Y64" s="2"/>
      <c r="Z64" s="2"/>
      <c r="AA64" s="2"/>
      <c r="AB64" s="30"/>
    </row>
    <row r="65" spans="1:28" ht="19.5" customHeight="1" x14ac:dyDescent="0.25">
      <c r="A65" s="139" t="s">
        <v>54</v>
      </c>
      <c r="B65" s="182" t="s">
        <v>5</v>
      </c>
      <c r="C65" s="154" t="s">
        <v>55</v>
      </c>
      <c r="D65" s="182">
        <v>50</v>
      </c>
      <c r="E65" s="182">
        <v>10</v>
      </c>
      <c r="F65" s="12">
        <f>G64</f>
        <v>45087</v>
      </c>
      <c r="G65" s="60">
        <f>F65+E65</f>
        <v>45097</v>
      </c>
      <c r="H65" s="29"/>
      <c r="I65" s="2"/>
      <c r="J65" s="2"/>
      <c r="K65" s="4"/>
      <c r="L65" s="4"/>
      <c r="M65" s="2"/>
      <c r="N65" s="2"/>
      <c r="O65" s="2"/>
      <c r="P65" s="72"/>
      <c r="Q65" s="63"/>
      <c r="R65" s="64"/>
      <c r="S65" s="64"/>
      <c r="T65" s="2"/>
      <c r="U65" s="2"/>
      <c r="V65" s="2"/>
      <c r="W65" s="2"/>
      <c r="X65" s="2"/>
      <c r="Y65" s="2"/>
      <c r="Z65" s="2"/>
      <c r="AA65" s="2"/>
      <c r="AB65" s="30"/>
    </row>
    <row r="66" spans="1:28" ht="19.5" customHeight="1" x14ac:dyDescent="0.25">
      <c r="A66" s="138" t="s">
        <v>56</v>
      </c>
      <c r="B66" s="182" t="s">
        <v>5</v>
      </c>
      <c r="C66" s="182"/>
      <c r="D66" s="8"/>
      <c r="E66" s="182">
        <f>G66-F66</f>
        <v>61</v>
      </c>
      <c r="F66" s="12">
        <f>F67</f>
        <v>44805</v>
      </c>
      <c r="G66" s="60">
        <f>G68</f>
        <v>44866</v>
      </c>
      <c r="H66" s="181"/>
      <c r="I66" s="156"/>
      <c r="J66" s="2"/>
      <c r="K66" s="4"/>
      <c r="L66" s="4"/>
      <c r="M66" s="2"/>
      <c r="N66" s="2"/>
      <c r="O66" s="2"/>
      <c r="P66" s="72"/>
      <c r="Q66" s="63"/>
      <c r="R66" s="64"/>
      <c r="S66" s="64"/>
      <c r="T66" s="2"/>
      <c r="U66" s="2"/>
      <c r="V66" s="2"/>
      <c r="W66" s="2"/>
      <c r="X66" s="2"/>
      <c r="Y66" s="2"/>
      <c r="Z66" s="2"/>
      <c r="AA66" s="2"/>
      <c r="AB66" s="30"/>
    </row>
    <row r="67" spans="1:28" ht="19.5" customHeight="1" x14ac:dyDescent="0.25">
      <c r="A67" s="139" t="s">
        <v>57</v>
      </c>
      <c r="B67" s="182" t="s">
        <v>5</v>
      </c>
      <c r="C67" s="154" t="s">
        <v>35</v>
      </c>
      <c r="D67" s="140">
        <v>980</v>
      </c>
      <c r="E67" s="182">
        <v>29</v>
      </c>
      <c r="F67" s="12">
        <v>44805</v>
      </c>
      <c r="G67" s="60">
        <f t="shared" ref="G67:G68" si="10">F67+E67</f>
        <v>44834</v>
      </c>
      <c r="H67" s="181"/>
      <c r="I67" s="156"/>
      <c r="J67" s="2"/>
      <c r="K67" s="4"/>
      <c r="L67" s="4"/>
      <c r="M67" s="2"/>
      <c r="N67" s="2"/>
      <c r="O67" s="2"/>
      <c r="P67" s="72"/>
      <c r="Q67" s="63"/>
      <c r="R67" s="64"/>
      <c r="S67" s="64"/>
      <c r="T67" s="2"/>
      <c r="U67" s="2"/>
      <c r="V67" s="2"/>
      <c r="W67" s="2"/>
      <c r="X67" s="2"/>
      <c r="Y67" s="2"/>
      <c r="Z67" s="2"/>
      <c r="AA67" s="2"/>
      <c r="AB67" s="30"/>
    </row>
    <row r="68" spans="1:28" ht="19.5" customHeight="1" x14ac:dyDescent="0.25">
      <c r="A68" s="139" t="s">
        <v>58</v>
      </c>
      <c r="B68" s="182" t="s">
        <v>5</v>
      </c>
      <c r="C68" s="154" t="s">
        <v>35</v>
      </c>
      <c r="D68" s="140">
        <f>75+60+890+45</f>
        <v>1070</v>
      </c>
      <c r="E68" s="182">
        <v>31</v>
      </c>
      <c r="F68" s="12">
        <f>G67+1</f>
        <v>44835</v>
      </c>
      <c r="G68" s="60">
        <f t="shared" si="10"/>
        <v>44866</v>
      </c>
      <c r="H68" s="181"/>
      <c r="I68" s="156"/>
      <c r="J68" s="2"/>
      <c r="K68" s="4"/>
      <c r="L68" s="4"/>
      <c r="M68" s="2"/>
      <c r="N68" s="2"/>
      <c r="O68" s="2"/>
      <c r="P68" s="72"/>
      <c r="Q68" s="63"/>
      <c r="R68" s="64"/>
      <c r="S68" s="64"/>
      <c r="T68" s="2"/>
      <c r="U68" s="2"/>
      <c r="V68" s="2"/>
      <c r="W68" s="2"/>
      <c r="X68" s="2"/>
      <c r="Y68" s="2"/>
      <c r="Z68" s="2"/>
      <c r="AA68" s="2"/>
      <c r="AB68" s="30"/>
    </row>
    <row r="69" spans="1:28" ht="19.5" customHeight="1" x14ac:dyDescent="0.25">
      <c r="A69" s="138" t="s">
        <v>61</v>
      </c>
      <c r="B69" s="182" t="s">
        <v>5</v>
      </c>
      <c r="C69" s="182"/>
      <c r="D69" s="8"/>
      <c r="E69" s="182">
        <f t="shared" ref="E69" si="11">G69-F69</f>
        <v>22</v>
      </c>
      <c r="F69" s="12">
        <f>F70</f>
        <v>45066</v>
      </c>
      <c r="G69" s="60">
        <f>G71</f>
        <v>45088</v>
      </c>
      <c r="H69" s="29"/>
      <c r="I69" s="2"/>
      <c r="J69" s="2"/>
      <c r="K69" s="4"/>
      <c r="L69" s="4"/>
      <c r="M69" s="2"/>
      <c r="N69" s="2"/>
      <c r="O69" s="2"/>
      <c r="P69" s="72"/>
      <c r="Q69" s="63"/>
      <c r="R69" s="64"/>
      <c r="S69" s="64"/>
      <c r="T69" s="2"/>
      <c r="U69" s="2"/>
      <c r="V69" s="2"/>
      <c r="W69" s="2"/>
      <c r="X69" s="2"/>
      <c r="Y69" s="2"/>
      <c r="Z69" s="2"/>
      <c r="AA69" s="2"/>
      <c r="AB69" s="30"/>
    </row>
    <row r="70" spans="1:28" ht="19.5" customHeight="1" x14ac:dyDescent="0.25">
      <c r="A70" s="139" t="s">
        <v>59</v>
      </c>
      <c r="B70" s="182" t="s">
        <v>5</v>
      </c>
      <c r="C70" s="154" t="s">
        <v>35</v>
      </c>
      <c r="D70" s="182">
        <v>141</v>
      </c>
      <c r="E70" s="182">
        <v>18</v>
      </c>
      <c r="F70" s="12">
        <f>F62</f>
        <v>45066</v>
      </c>
      <c r="G70" s="60">
        <f>F70+E70</f>
        <v>45084</v>
      </c>
      <c r="H70" s="29"/>
      <c r="I70" s="2"/>
      <c r="J70" s="2"/>
      <c r="K70" s="4"/>
      <c r="L70" s="4"/>
      <c r="M70" s="2"/>
      <c r="N70" s="2"/>
      <c r="O70" s="2"/>
      <c r="P70" s="72"/>
      <c r="Q70" s="63"/>
      <c r="R70" s="64"/>
      <c r="S70" s="64"/>
      <c r="T70" s="2"/>
      <c r="U70" s="2"/>
      <c r="V70" s="2"/>
      <c r="W70" s="2"/>
      <c r="X70" s="2"/>
      <c r="Y70" s="2"/>
      <c r="Z70" s="2"/>
      <c r="AA70" s="2"/>
      <c r="AB70" s="30"/>
    </row>
    <row r="71" spans="1:28" ht="19.5" customHeight="1" x14ac:dyDescent="0.25">
      <c r="A71" s="139" t="s">
        <v>60</v>
      </c>
      <c r="B71" s="182" t="s">
        <v>5</v>
      </c>
      <c r="C71" s="154" t="s">
        <v>35</v>
      </c>
      <c r="D71" s="182">
        <v>9</v>
      </c>
      <c r="E71" s="182">
        <v>3</v>
      </c>
      <c r="F71" s="12">
        <f>G70+1</f>
        <v>45085</v>
      </c>
      <c r="G71" s="60">
        <f>F71+E71</f>
        <v>45088</v>
      </c>
      <c r="H71" s="29"/>
      <c r="I71" s="2"/>
      <c r="J71" s="2"/>
      <c r="K71" s="4"/>
      <c r="L71" s="4"/>
      <c r="M71" s="2"/>
      <c r="N71" s="2"/>
      <c r="O71" s="2"/>
      <c r="P71" s="72"/>
      <c r="Q71" s="63"/>
      <c r="R71" s="64"/>
      <c r="S71" s="64"/>
      <c r="T71" s="2"/>
      <c r="U71" s="2"/>
      <c r="V71" s="2"/>
      <c r="W71" s="2"/>
      <c r="X71" s="2"/>
      <c r="Y71" s="2"/>
      <c r="Z71" s="2"/>
      <c r="AA71" s="2"/>
      <c r="AB71" s="30"/>
    </row>
    <row r="72" spans="1:28" ht="19.5" customHeight="1" x14ac:dyDescent="0.25">
      <c r="A72" s="138" t="s">
        <v>62</v>
      </c>
      <c r="B72" s="182" t="s">
        <v>5</v>
      </c>
      <c r="C72" s="182"/>
      <c r="D72" s="182"/>
      <c r="E72" s="182">
        <f t="shared" ref="E72" si="12">G72-F72</f>
        <v>205</v>
      </c>
      <c r="F72" s="12">
        <f>F74</f>
        <v>44880</v>
      </c>
      <c r="G72" s="60">
        <f>G73</f>
        <v>45085</v>
      </c>
      <c r="H72" s="29"/>
      <c r="I72" s="2"/>
      <c r="J72" s="2"/>
      <c r="K72" s="4"/>
      <c r="L72" s="4"/>
      <c r="M72" s="2"/>
      <c r="N72" s="2"/>
      <c r="O72" s="2"/>
      <c r="P72" s="72"/>
      <c r="Q72" s="63"/>
      <c r="R72" s="64"/>
      <c r="S72" s="64"/>
      <c r="T72" s="2"/>
      <c r="U72" s="2"/>
      <c r="V72" s="2"/>
      <c r="W72" s="2"/>
      <c r="X72" s="2"/>
      <c r="Y72" s="2"/>
      <c r="Z72" s="2"/>
      <c r="AA72" s="2"/>
      <c r="AB72" s="30"/>
    </row>
    <row r="73" spans="1:28" ht="19.5" customHeight="1" x14ac:dyDescent="0.25">
      <c r="A73" s="139" t="s">
        <v>98</v>
      </c>
      <c r="B73" s="182" t="s">
        <v>5</v>
      </c>
      <c r="C73" s="154" t="s">
        <v>35</v>
      </c>
      <c r="D73" s="182">
        <f>10+7</f>
        <v>17</v>
      </c>
      <c r="E73" s="182">
        <v>5</v>
      </c>
      <c r="F73" s="12">
        <f>G48+1</f>
        <v>45080</v>
      </c>
      <c r="G73" s="60">
        <f>F73+E73</f>
        <v>45085</v>
      </c>
      <c r="H73" s="29"/>
      <c r="I73" s="2"/>
      <c r="J73" s="2"/>
      <c r="K73" s="4"/>
      <c r="L73" s="4"/>
      <c r="M73" s="2"/>
      <c r="N73" s="2"/>
      <c r="O73" s="2"/>
      <c r="P73" s="72"/>
      <c r="Q73" s="63"/>
      <c r="R73" s="64"/>
      <c r="S73" s="64"/>
      <c r="T73" s="2"/>
      <c r="U73" s="2"/>
      <c r="V73" s="2"/>
      <c r="W73" s="2"/>
      <c r="X73" s="2"/>
      <c r="Y73" s="2"/>
      <c r="Z73" s="2"/>
      <c r="AA73" s="2"/>
      <c r="AB73" s="30"/>
    </row>
    <row r="74" spans="1:28" ht="19.5" customHeight="1" x14ac:dyDescent="0.25">
      <c r="A74" s="139" t="s">
        <v>63</v>
      </c>
      <c r="B74" s="182" t="s">
        <v>5</v>
      </c>
      <c r="C74" s="154" t="s">
        <v>35</v>
      </c>
      <c r="D74" s="182">
        <v>99</v>
      </c>
      <c r="E74" s="182">
        <v>7</v>
      </c>
      <c r="F74" s="12">
        <f>G46-7</f>
        <v>44880</v>
      </c>
      <c r="G74" s="60">
        <f t="shared" ref="G74:G75" si="13">F74+E74</f>
        <v>44887</v>
      </c>
      <c r="H74" s="29"/>
      <c r="I74" s="2"/>
      <c r="J74" s="2"/>
      <c r="K74" s="4"/>
      <c r="L74" s="4"/>
      <c r="M74" s="2"/>
      <c r="N74" s="2"/>
      <c r="O74" s="2"/>
      <c r="P74" s="72"/>
      <c r="Q74" s="63"/>
      <c r="R74" s="64"/>
      <c r="S74" s="64"/>
      <c r="T74" s="2"/>
      <c r="U74" s="2"/>
      <c r="V74" s="2"/>
      <c r="W74" s="2"/>
      <c r="X74" s="2"/>
      <c r="Y74" s="2"/>
      <c r="Z74" s="2"/>
      <c r="AA74" s="2"/>
      <c r="AB74" s="30"/>
    </row>
    <row r="75" spans="1:28" ht="19.5" customHeight="1" x14ac:dyDescent="0.25">
      <c r="A75" s="139" t="s">
        <v>64</v>
      </c>
      <c r="B75" s="182" t="s">
        <v>5</v>
      </c>
      <c r="C75" s="154" t="s">
        <v>35</v>
      </c>
      <c r="D75" s="182">
        <v>127</v>
      </c>
      <c r="E75" s="182">
        <v>10</v>
      </c>
      <c r="F75" s="12">
        <f>F74</f>
        <v>44880</v>
      </c>
      <c r="G75" s="60">
        <f t="shared" si="13"/>
        <v>44890</v>
      </c>
      <c r="H75" s="29"/>
      <c r="I75" s="2"/>
      <c r="J75" s="2"/>
      <c r="K75" s="4"/>
      <c r="L75" s="4"/>
      <c r="M75" s="2"/>
      <c r="N75" s="2"/>
      <c r="O75" s="2"/>
      <c r="P75" s="72"/>
      <c r="Q75" s="63"/>
      <c r="R75" s="64"/>
      <c r="S75" s="64"/>
      <c r="T75" s="2"/>
      <c r="U75" s="2"/>
      <c r="V75" s="2"/>
      <c r="W75" s="2"/>
      <c r="X75" s="2"/>
      <c r="Y75" s="2"/>
      <c r="Z75" s="2"/>
      <c r="AA75" s="2"/>
      <c r="AB75" s="30"/>
    </row>
    <row r="76" spans="1:28" ht="24" customHeight="1" x14ac:dyDescent="0.25">
      <c r="A76" s="159" t="s">
        <v>85</v>
      </c>
      <c r="B76" s="182" t="s">
        <v>5</v>
      </c>
      <c r="C76" s="182"/>
      <c r="D76" s="182"/>
      <c r="E76" s="182">
        <f>G76-F76</f>
        <v>305</v>
      </c>
      <c r="F76" s="112">
        <f>F77</f>
        <v>44793</v>
      </c>
      <c r="G76" s="134">
        <f>G78</f>
        <v>45098</v>
      </c>
      <c r="H76" s="160"/>
      <c r="I76" s="161"/>
      <c r="J76" s="161"/>
      <c r="K76" s="161"/>
      <c r="L76" s="161"/>
      <c r="M76" s="2"/>
      <c r="N76" s="161"/>
      <c r="O76" s="161"/>
      <c r="P76" s="73"/>
      <c r="Q76" s="66"/>
      <c r="R76" s="65"/>
      <c r="S76" s="65"/>
      <c r="T76" s="2"/>
      <c r="U76" s="2"/>
      <c r="V76" s="2"/>
      <c r="W76" s="2"/>
      <c r="X76" s="2"/>
      <c r="Y76" s="2"/>
      <c r="Z76" s="2"/>
      <c r="AA76" s="2"/>
      <c r="AB76" s="30"/>
    </row>
    <row r="77" spans="1:28" ht="24" customHeight="1" x14ac:dyDescent="0.25">
      <c r="A77" s="139" t="s">
        <v>152</v>
      </c>
      <c r="B77" s="194" t="s">
        <v>5</v>
      </c>
      <c r="C77" s="194" t="s">
        <v>55</v>
      </c>
      <c r="D77" s="194">
        <v>29</v>
      </c>
      <c r="E77" s="194">
        <v>29</v>
      </c>
      <c r="F77" s="112">
        <v>44793</v>
      </c>
      <c r="G77" s="134">
        <f>F77+E77</f>
        <v>44822</v>
      </c>
      <c r="H77" s="160"/>
      <c r="I77" s="161"/>
      <c r="J77" s="161"/>
      <c r="K77" s="161"/>
      <c r="L77" s="161"/>
      <c r="M77" s="2"/>
      <c r="N77" s="161"/>
      <c r="O77" s="161"/>
      <c r="P77" s="73"/>
      <c r="Q77" s="66"/>
      <c r="R77" s="65"/>
      <c r="S77" s="65"/>
      <c r="T77" s="2"/>
      <c r="U77" s="2"/>
      <c r="V77" s="2"/>
      <c r="W77" s="2"/>
      <c r="X77" s="2"/>
      <c r="Y77" s="2"/>
      <c r="Z77" s="2"/>
      <c r="AA77" s="2"/>
      <c r="AB77" s="30"/>
    </row>
    <row r="78" spans="1:28" ht="24" customHeight="1" x14ac:dyDescent="0.25">
      <c r="A78" s="139" t="s">
        <v>153</v>
      </c>
      <c r="B78" s="194" t="s">
        <v>5</v>
      </c>
      <c r="C78" s="194" t="s">
        <v>36</v>
      </c>
      <c r="D78" s="194">
        <v>10</v>
      </c>
      <c r="E78" s="194">
        <v>14</v>
      </c>
      <c r="F78" s="112">
        <v>45084</v>
      </c>
      <c r="G78" s="134">
        <f>F78+E78</f>
        <v>45098</v>
      </c>
      <c r="H78" s="160"/>
      <c r="I78" s="161"/>
      <c r="J78" s="161"/>
      <c r="K78" s="161"/>
      <c r="L78" s="161"/>
      <c r="M78" s="2"/>
      <c r="N78" s="161"/>
      <c r="O78" s="161"/>
      <c r="P78" s="73"/>
      <c r="Q78" s="66"/>
      <c r="R78" s="65"/>
      <c r="S78" s="65"/>
      <c r="T78" s="2"/>
      <c r="U78" s="2"/>
      <c r="V78" s="2"/>
      <c r="W78" s="2"/>
      <c r="X78" s="2"/>
      <c r="Y78" s="2"/>
      <c r="Z78" s="2"/>
      <c r="AA78" s="2"/>
      <c r="AB78" s="30"/>
    </row>
    <row r="79" spans="1:28" ht="21.75" customHeight="1" x14ac:dyDescent="0.25">
      <c r="A79" s="159" t="s">
        <v>92</v>
      </c>
      <c r="B79" s="182" t="s">
        <v>5</v>
      </c>
      <c r="C79" s="182"/>
      <c r="D79" s="182"/>
      <c r="E79" s="182">
        <v>14</v>
      </c>
      <c r="F79" s="112">
        <f>G48+1</f>
        <v>45080</v>
      </c>
      <c r="G79" s="134">
        <f t="shared" ref="G79:G80" si="14">F79+E79</f>
        <v>45094</v>
      </c>
      <c r="H79" s="29"/>
      <c r="I79" s="2"/>
      <c r="J79" s="2"/>
      <c r="K79" s="4"/>
      <c r="L79" s="4"/>
      <c r="M79" s="2"/>
      <c r="N79" s="2"/>
      <c r="O79" s="2"/>
      <c r="P79" s="72"/>
      <c r="Q79" s="63"/>
      <c r="R79" s="64"/>
      <c r="S79" s="64"/>
      <c r="T79" s="2"/>
      <c r="U79" s="2"/>
      <c r="V79" s="2"/>
      <c r="W79" s="2"/>
      <c r="X79" s="2"/>
      <c r="Y79" s="2"/>
      <c r="Z79" s="2"/>
      <c r="AA79" s="2"/>
      <c r="AB79" s="30"/>
    </row>
    <row r="80" spans="1:28" ht="24" customHeight="1" x14ac:dyDescent="0.25">
      <c r="A80" s="159" t="s">
        <v>86</v>
      </c>
      <c r="B80" s="182" t="s">
        <v>5</v>
      </c>
      <c r="C80" s="182"/>
      <c r="D80" s="182"/>
      <c r="E80" s="182">
        <v>14</v>
      </c>
      <c r="F80" s="112">
        <f>F79</f>
        <v>45080</v>
      </c>
      <c r="G80" s="134">
        <f t="shared" si="14"/>
        <v>45094</v>
      </c>
      <c r="H80" s="29"/>
      <c r="I80" s="2"/>
      <c r="J80" s="2"/>
      <c r="K80" s="4"/>
      <c r="L80" s="4"/>
      <c r="M80" s="2"/>
      <c r="N80" s="2"/>
      <c r="O80" s="2"/>
      <c r="P80" s="72"/>
      <c r="Q80" s="63"/>
      <c r="R80" s="64"/>
      <c r="S80" s="64"/>
      <c r="T80" s="2"/>
      <c r="U80" s="2"/>
      <c r="V80" s="2"/>
      <c r="W80" s="2"/>
      <c r="X80" s="2"/>
      <c r="Y80" s="2"/>
      <c r="Z80" s="2"/>
      <c r="AA80" s="2"/>
      <c r="AB80" s="30"/>
    </row>
    <row r="81" spans="1:28" ht="21" customHeight="1" x14ac:dyDescent="0.25">
      <c r="A81" s="162" t="s">
        <v>87</v>
      </c>
      <c r="B81" s="182" t="s">
        <v>5</v>
      </c>
      <c r="C81" s="182"/>
      <c r="D81" s="8"/>
      <c r="E81" s="182">
        <f>G81-F81</f>
        <v>256</v>
      </c>
      <c r="F81" s="112">
        <f>F82</f>
        <v>44835</v>
      </c>
      <c r="G81" s="134">
        <f>G85</f>
        <v>45091</v>
      </c>
      <c r="H81" s="29"/>
      <c r="I81" s="2"/>
      <c r="J81" s="2"/>
      <c r="K81" s="4"/>
      <c r="L81" s="4"/>
      <c r="M81" s="2"/>
      <c r="N81" s="2"/>
      <c r="O81" s="2"/>
      <c r="P81" s="72"/>
      <c r="Q81" s="63"/>
      <c r="R81" s="64"/>
      <c r="S81" s="64"/>
      <c r="T81" s="2"/>
      <c r="U81" s="2"/>
      <c r="V81" s="2"/>
      <c r="W81" s="2"/>
      <c r="X81" s="2"/>
      <c r="Y81" s="2"/>
      <c r="Z81" s="2"/>
      <c r="AA81" s="2"/>
      <c r="AB81" s="30"/>
    </row>
    <row r="82" spans="1:28" ht="19.5" customHeight="1" x14ac:dyDescent="0.25">
      <c r="A82" s="139" t="s">
        <v>68</v>
      </c>
      <c r="B82" s="182" t="s">
        <v>5</v>
      </c>
      <c r="C82" s="182" t="s">
        <v>36</v>
      </c>
      <c r="D82" s="140">
        <v>2566</v>
      </c>
      <c r="E82" s="182">
        <v>60</v>
      </c>
      <c r="F82" s="112">
        <v>44835</v>
      </c>
      <c r="G82" s="134">
        <f>F82+E82</f>
        <v>44895</v>
      </c>
      <c r="H82" s="29"/>
      <c r="I82" s="2"/>
      <c r="J82" s="2"/>
      <c r="K82" s="4"/>
      <c r="L82" s="4"/>
      <c r="M82" s="2"/>
      <c r="N82" s="2"/>
      <c r="O82" s="2"/>
      <c r="P82" s="72"/>
      <c r="Q82" s="63"/>
      <c r="R82" s="64"/>
      <c r="S82" s="64"/>
      <c r="T82" s="2"/>
      <c r="U82" s="2"/>
      <c r="V82" s="2"/>
      <c r="W82" s="2"/>
      <c r="X82" s="2"/>
      <c r="Y82" s="2"/>
      <c r="Z82" s="2"/>
      <c r="AA82" s="2"/>
      <c r="AB82" s="30"/>
    </row>
    <row r="83" spans="1:28" ht="19.5" customHeight="1" x14ac:dyDescent="0.25">
      <c r="A83" s="23" t="s">
        <v>69</v>
      </c>
      <c r="B83" s="1" t="s">
        <v>5</v>
      </c>
      <c r="C83" s="1" t="s">
        <v>42</v>
      </c>
      <c r="D83" s="15">
        <v>727</v>
      </c>
      <c r="E83" s="1">
        <v>29</v>
      </c>
      <c r="F83" s="12">
        <f>F82+31</f>
        <v>44866</v>
      </c>
      <c r="G83" s="134">
        <f t="shared" ref="G83:G85" si="15">F83+E83</f>
        <v>44895</v>
      </c>
      <c r="H83" s="29"/>
      <c r="I83" s="2"/>
      <c r="J83" s="2"/>
      <c r="K83" s="4"/>
      <c r="L83" s="4"/>
      <c r="M83" s="2"/>
      <c r="N83" s="2"/>
      <c r="O83" s="2"/>
      <c r="P83" s="72"/>
      <c r="Q83" s="63"/>
      <c r="R83" s="64"/>
      <c r="S83" s="64"/>
      <c r="T83" s="2"/>
      <c r="U83" s="2"/>
      <c r="V83" s="2"/>
      <c r="W83" s="2"/>
      <c r="X83" s="2"/>
      <c r="Y83" s="2"/>
      <c r="Z83" s="2"/>
      <c r="AA83" s="2"/>
      <c r="AB83" s="30"/>
    </row>
    <row r="84" spans="1:28" ht="19.5" customHeight="1" x14ac:dyDescent="0.25">
      <c r="A84" s="23" t="s">
        <v>70</v>
      </c>
      <c r="B84" s="1" t="s">
        <v>5</v>
      </c>
      <c r="C84" s="1" t="s">
        <v>42</v>
      </c>
      <c r="D84" s="15">
        <v>3849</v>
      </c>
      <c r="E84" s="1">
        <v>29</v>
      </c>
      <c r="F84" s="12">
        <f>F83</f>
        <v>44866</v>
      </c>
      <c r="G84" s="134">
        <f t="shared" si="15"/>
        <v>44895</v>
      </c>
      <c r="H84" s="29"/>
      <c r="I84" s="2"/>
      <c r="J84" s="2"/>
      <c r="K84" s="4"/>
      <c r="L84" s="4"/>
      <c r="M84" s="2"/>
      <c r="N84" s="2"/>
      <c r="O84" s="2"/>
      <c r="P84" s="72"/>
      <c r="Q84" s="63"/>
      <c r="R84" s="64"/>
      <c r="S84" s="64"/>
      <c r="T84" s="2"/>
      <c r="U84" s="2"/>
      <c r="V84" s="2"/>
      <c r="W84" s="2"/>
      <c r="X84" s="2"/>
      <c r="Y84" s="2"/>
      <c r="Z84" s="2"/>
      <c r="AA84" s="2"/>
      <c r="AB84" s="30"/>
    </row>
    <row r="85" spans="1:28" ht="19.5" customHeight="1" x14ac:dyDescent="0.25">
      <c r="A85" s="23" t="s">
        <v>67</v>
      </c>
      <c r="B85" s="1" t="s">
        <v>5</v>
      </c>
      <c r="C85" s="1" t="s">
        <v>42</v>
      </c>
      <c r="D85" s="15">
        <v>4103</v>
      </c>
      <c r="E85" s="1">
        <v>30</v>
      </c>
      <c r="F85" s="12">
        <v>45061</v>
      </c>
      <c r="G85" s="134">
        <f t="shared" si="15"/>
        <v>45091</v>
      </c>
      <c r="H85" s="29"/>
      <c r="I85" s="2"/>
      <c r="J85" s="2"/>
      <c r="K85" s="4"/>
      <c r="L85" s="4"/>
      <c r="M85" s="2"/>
      <c r="N85" s="2"/>
      <c r="O85" s="2"/>
      <c r="P85" s="72"/>
      <c r="Q85" s="63"/>
      <c r="R85" s="64"/>
      <c r="S85" s="64"/>
      <c r="T85" s="2"/>
      <c r="U85" s="2"/>
      <c r="V85" s="2"/>
      <c r="W85" s="2"/>
      <c r="X85" s="2"/>
      <c r="Y85" s="2"/>
      <c r="Z85" s="2"/>
      <c r="AA85" s="2"/>
      <c r="AB85" s="30"/>
    </row>
    <row r="86" spans="1:28" ht="19.5" customHeight="1" x14ac:dyDescent="0.25">
      <c r="A86" s="14" t="s">
        <v>88</v>
      </c>
      <c r="B86" s="1" t="s">
        <v>5</v>
      </c>
      <c r="C86" s="1"/>
      <c r="D86" s="11"/>
      <c r="E86" s="1">
        <f t="shared" ref="E86:E100" si="16">G86-F86</f>
        <v>257</v>
      </c>
      <c r="F86" s="12">
        <f>F87</f>
        <v>44819</v>
      </c>
      <c r="G86" s="60">
        <f>G98</f>
        <v>45076</v>
      </c>
      <c r="H86" s="29"/>
      <c r="I86" s="2"/>
      <c r="J86" s="2"/>
      <c r="K86" s="4"/>
      <c r="L86" s="4"/>
      <c r="M86" s="2"/>
      <c r="N86" s="2"/>
      <c r="O86" s="2"/>
      <c r="P86" s="72"/>
      <c r="Q86" s="63"/>
      <c r="R86" s="64"/>
      <c r="S86" s="64"/>
      <c r="T86" s="2"/>
      <c r="U86" s="2"/>
      <c r="V86" s="2"/>
      <c r="W86" s="2"/>
      <c r="X86" s="2"/>
      <c r="Y86" s="2"/>
      <c r="Z86" s="2"/>
      <c r="AA86" s="2"/>
      <c r="AB86" s="30"/>
    </row>
    <row r="87" spans="1:28" ht="19.5" customHeight="1" x14ac:dyDescent="0.25">
      <c r="A87" s="45" t="s">
        <v>71</v>
      </c>
      <c r="B87" s="1" t="s">
        <v>5</v>
      </c>
      <c r="C87" s="1"/>
      <c r="D87" s="11"/>
      <c r="E87" s="1">
        <f t="shared" si="16"/>
        <v>257</v>
      </c>
      <c r="F87" s="12">
        <f>F88</f>
        <v>44819</v>
      </c>
      <c r="G87" s="60">
        <f>G90</f>
        <v>45076</v>
      </c>
      <c r="H87" s="29"/>
      <c r="I87" s="2"/>
      <c r="J87" s="2"/>
      <c r="K87" s="4"/>
      <c r="L87" s="4"/>
      <c r="M87" s="2"/>
      <c r="N87" s="2"/>
      <c r="O87" s="2"/>
      <c r="P87" s="72"/>
      <c r="Q87" s="63"/>
      <c r="R87" s="64"/>
      <c r="S87" s="64"/>
      <c r="T87" s="2"/>
      <c r="U87" s="2"/>
      <c r="V87" s="2"/>
      <c r="W87" s="2"/>
      <c r="X87" s="2"/>
      <c r="Y87" s="2"/>
      <c r="Z87" s="2"/>
      <c r="AA87" s="2"/>
      <c r="AB87" s="30"/>
    </row>
    <row r="88" spans="1:28" ht="19.5" customHeight="1" x14ac:dyDescent="0.25">
      <c r="A88" s="23" t="s">
        <v>74</v>
      </c>
      <c r="B88" s="1" t="s">
        <v>5</v>
      </c>
      <c r="C88" s="1" t="s">
        <v>76</v>
      </c>
      <c r="D88" s="15">
        <v>2200</v>
      </c>
      <c r="E88" s="1">
        <v>45</v>
      </c>
      <c r="F88" s="12">
        <v>44819</v>
      </c>
      <c r="G88" s="60">
        <f>F88+E88</f>
        <v>44864</v>
      </c>
      <c r="H88" s="29"/>
      <c r="I88" s="2"/>
      <c r="J88" s="2"/>
      <c r="K88" s="4"/>
      <c r="L88" s="4"/>
      <c r="M88" s="2"/>
      <c r="N88" s="2"/>
      <c r="O88" s="2"/>
      <c r="P88" s="72"/>
      <c r="Q88" s="63"/>
      <c r="R88" s="64"/>
      <c r="S88" s="64"/>
      <c r="T88" s="2"/>
      <c r="U88" s="2"/>
      <c r="V88" s="2"/>
      <c r="W88" s="2"/>
      <c r="X88" s="2"/>
      <c r="Y88" s="2"/>
      <c r="Z88" s="2"/>
      <c r="AA88" s="2"/>
      <c r="AB88" s="30"/>
    </row>
    <row r="89" spans="1:28" ht="19.5" customHeight="1" x14ac:dyDescent="0.25">
      <c r="A89" s="23" t="s">
        <v>75</v>
      </c>
      <c r="B89" s="1" t="s">
        <v>5</v>
      </c>
      <c r="C89" s="1" t="s">
        <v>42</v>
      </c>
      <c r="D89" s="15">
        <v>267</v>
      </c>
      <c r="E89" s="1">
        <v>30</v>
      </c>
      <c r="F89" s="12">
        <f>G88</f>
        <v>44864</v>
      </c>
      <c r="G89" s="60">
        <f>F89+E89</f>
        <v>44894</v>
      </c>
      <c r="H89" s="29"/>
      <c r="I89" s="2"/>
      <c r="J89" s="2"/>
      <c r="K89" s="4"/>
      <c r="L89" s="4"/>
      <c r="M89" s="2"/>
      <c r="N89" s="2"/>
      <c r="O89" s="2"/>
      <c r="P89" s="72"/>
      <c r="Q89" s="63"/>
      <c r="R89" s="64"/>
      <c r="S89" s="64"/>
      <c r="T89" s="2"/>
      <c r="U89" s="2"/>
      <c r="V89" s="2"/>
      <c r="W89" s="2"/>
      <c r="X89" s="2"/>
      <c r="Y89" s="2"/>
      <c r="Z89" s="2"/>
      <c r="AA89" s="2"/>
      <c r="AB89" s="30"/>
    </row>
    <row r="90" spans="1:28" ht="19.5" customHeight="1" x14ac:dyDescent="0.25">
      <c r="A90" s="23" t="s">
        <v>67</v>
      </c>
      <c r="B90" s="1" t="s">
        <v>5</v>
      </c>
      <c r="C90" s="1" t="s">
        <v>42</v>
      </c>
      <c r="D90" s="15">
        <v>267</v>
      </c>
      <c r="E90" s="1">
        <v>15</v>
      </c>
      <c r="F90" s="12">
        <f>F85</f>
        <v>45061</v>
      </c>
      <c r="G90" s="60">
        <f>F90+E90</f>
        <v>45076</v>
      </c>
      <c r="H90" s="29"/>
      <c r="I90" s="2"/>
      <c r="J90" s="2"/>
      <c r="K90" s="4"/>
      <c r="L90" s="4"/>
      <c r="M90" s="2"/>
      <c r="N90" s="2"/>
      <c r="O90" s="2"/>
      <c r="P90" s="72"/>
      <c r="Q90" s="63"/>
      <c r="R90" s="64"/>
      <c r="S90" s="64"/>
      <c r="T90" s="2"/>
      <c r="U90" s="2"/>
      <c r="V90" s="2"/>
      <c r="W90" s="2"/>
      <c r="X90" s="2"/>
      <c r="Y90" s="2"/>
      <c r="Z90" s="2"/>
      <c r="AA90" s="2"/>
      <c r="AB90" s="30"/>
    </row>
    <row r="91" spans="1:28" ht="19.5" customHeight="1" x14ac:dyDescent="0.25">
      <c r="A91" s="45" t="s">
        <v>72</v>
      </c>
      <c r="B91" s="1" t="s">
        <v>5</v>
      </c>
      <c r="C91" s="1"/>
      <c r="D91" s="11"/>
      <c r="E91" s="1">
        <f t="shared" si="16"/>
        <v>257</v>
      </c>
      <c r="F91" s="12">
        <f>F92</f>
        <v>44819</v>
      </c>
      <c r="G91" s="60">
        <f>G94</f>
        <v>45076</v>
      </c>
      <c r="H91" s="29"/>
      <c r="I91" s="2"/>
      <c r="J91" s="2"/>
      <c r="K91" s="4"/>
      <c r="L91" s="4"/>
      <c r="M91" s="2"/>
      <c r="N91" s="2"/>
      <c r="O91" s="2"/>
      <c r="P91" s="72"/>
      <c r="Q91" s="63"/>
      <c r="R91" s="64"/>
      <c r="S91" s="64"/>
      <c r="T91" s="2"/>
      <c r="U91" s="2"/>
      <c r="V91" s="2"/>
      <c r="W91" s="2"/>
      <c r="X91" s="2"/>
      <c r="Y91" s="2"/>
      <c r="Z91" s="2"/>
      <c r="AA91" s="2"/>
      <c r="AB91" s="30"/>
    </row>
    <row r="92" spans="1:28" ht="19.5" customHeight="1" x14ac:dyDescent="0.25">
      <c r="A92" s="23" t="s">
        <v>74</v>
      </c>
      <c r="B92" s="1" t="s">
        <v>5</v>
      </c>
      <c r="C92" s="1" t="s">
        <v>77</v>
      </c>
      <c r="D92" s="1">
        <v>11322</v>
      </c>
      <c r="E92" s="1">
        <v>45</v>
      </c>
      <c r="F92" s="12">
        <v>44819</v>
      </c>
      <c r="G92" s="60">
        <f>F92+E92</f>
        <v>44864</v>
      </c>
      <c r="H92" s="29"/>
      <c r="I92" s="2"/>
      <c r="J92" s="2"/>
      <c r="K92" s="4"/>
      <c r="L92" s="4"/>
      <c r="M92" s="2"/>
      <c r="N92" s="2"/>
      <c r="O92" s="2"/>
      <c r="P92" s="72"/>
      <c r="Q92" s="63"/>
      <c r="R92" s="64"/>
      <c r="S92" s="64"/>
      <c r="T92" s="2"/>
      <c r="U92" s="2"/>
      <c r="V92" s="2"/>
      <c r="W92" s="2"/>
      <c r="X92" s="2"/>
      <c r="Y92" s="2"/>
      <c r="Z92" s="2"/>
      <c r="AA92" s="2"/>
      <c r="AB92" s="30"/>
    </row>
    <row r="93" spans="1:28" ht="19.5" customHeight="1" x14ac:dyDescent="0.25">
      <c r="A93" s="23" t="s">
        <v>75</v>
      </c>
      <c r="B93" s="1" t="s">
        <v>5</v>
      </c>
      <c r="C93" s="1" t="s">
        <v>42</v>
      </c>
      <c r="D93" s="1">
        <v>1260</v>
      </c>
      <c r="E93" s="1">
        <v>29</v>
      </c>
      <c r="F93" s="12">
        <f>G92+2</f>
        <v>44866</v>
      </c>
      <c r="G93" s="60">
        <f>F93+E93</f>
        <v>44895</v>
      </c>
      <c r="H93" s="29"/>
      <c r="I93" s="2"/>
      <c r="J93" s="2"/>
      <c r="K93" s="4"/>
      <c r="L93" s="4"/>
      <c r="M93" s="2"/>
      <c r="N93" s="2"/>
      <c r="O93" s="2"/>
      <c r="P93" s="72"/>
      <c r="Q93" s="63"/>
      <c r="R93" s="64"/>
      <c r="S93" s="64"/>
      <c r="T93" s="2"/>
      <c r="U93" s="2"/>
      <c r="V93" s="2"/>
      <c r="W93" s="2"/>
      <c r="X93" s="2"/>
      <c r="Y93" s="2"/>
      <c r="Z93" s="2"/>
      <c r="AA93" s="2"/>
      <c r="AB93" s="30"/>
    </row>
    <row r="94" spans="1:28" ht="19.5" customHeight="1" x14ac:dyDescent="0.25">
      <c r="A94" s="23" t="s">
        <v>67</v>
      </c>
      <c r="B94" s="1" t="s">
        <v>5</v>
      </c>
      <c r="C94" s="1" t="s">
        <v>42</v>
      </c>
      <c r="D94" s="15">
        <v>1260</v>
      </c>
      <c r="E94" s="1">
        <v>15</v>
      </c>
      <c r="F94" s="12">
        <f>F90</f>
        <v>45061</v>
      </c>
      <c r="G94" s="60">
        <f>F94+E94</f>
        <v>45076</v>
      </c>
      <c r="H94" s="29"/>
      <c r="I94" s="2"/>
      <c r="J94" s="2"/>
      <c r="K94" s="4"/>
      <c r="L94" s="4"/>
      <c r="M94" s="2"/>
      <c r="N94" s="2"/>
      <c r="O94" s="2"/>
      <c r="P94" s="72"/>
      <c r="Q94" s="63"/>
      <c r="R94" s="64"/>
      <c r="S94" s="64"/>
      <c r="T94" s="2"/>
      <c r="U94" s="2"/>
      <c r="V94" s="2"/>
      <c r="W94" s="2"/>
      <c r="X94" s="2"/>
      <c r="Y94" s="2"/>
      <c r="Z94" s="2"/>
      <c r="AA94" s="2"/>
      <c r="AB94" s="30"/>
    </row>
    <row r="95" spans="1:28" ht="19.5" customHeight="1" x14ac:dyDescent="0.25">
      <c r="A95" s="163" t="s">
        <v>73</v>
      </c>
      <c r="B95" s="182" t="s">
        <v>5</v>
      </c>
      <c r="C95" s="182"/>
      <c r="D95" s="8"/>
      <c r="E95" s="182">
        <f>G95-F95</f>
        <v>257</v>
      </c>
      <c r="F95" s="112">
        <f>F96</f>
        <v>44819</v>
      </c>
      <c r="G95" s="134">
        <f>G98</f>
        <v>45076</v>
      </c>
      <c r="H95" s="29"/>
      <c r="I95" s="2"/>
      <c r="J95" s="2"/>
      <c r="K95" s="4"/>
      <c r="L95" s="4"/>
      <c r="M95" s="2"/>
      <c r="N95" s="2"/>
      <c r="O95" s="2"/>
      <c r="P95" s="72"/>
      <c r="Q95" s="63"/>
      <c r="R95" s="64"/>
      <c r="S95" s="64"/>
      <c r="T95" s="2"/>
      <c r="U95" s="2"/>
      <c r="V95" s="2"/>
      <c r="W95" s="2"/>
      <c r="X95" s="2"/>
      <c r="Y95" s="2"/>
      <c r="Z95" s="2"/>
      <c r="AA95" s="2"/>
      <c r="AB95" s="30"/>
    </row>
    <row r="96" spans="1:28" ht="19.5" customHeight="1" x14ac:dyDescent="0.25">
      <c r="A96" s="139" t="s">
        <v>74</v>
      </c>
      <c r="B96" s="182" t="s">
        <v>5</v>
      </c>
      <c r="C96" s="182" t="s">
        <v>77</v>
      </c>
      <c r="D96" s="182">
        <v>1419</v>
      </c>
      <c r="E96" s="182">
        <v>45</v>
      </c>
      <c r="F96" s="112">
        <v>44819</v>
      </c>
      <c r="G96" s="134">
        <f>F96+E96</f>
        <v>44864</v>
      </c>
      <c r="H96" s="29"/>
      <c r="I96" s="2"/>
      <c r="J96" s="2"/>
      <c r="K96" s="4"/>
      <c r="L96" s="4"/>
      <c r="M96" s="2"/>
      <c r="N96" s="2"/>
      <c r="O96" s="2"/>
      <c r="P96" s="72"/>
      <c r="Q96" s="63"/>
      <c r="R96" s="64"/>
      <c r="S96" s="64"/>
      <c r="T96" s="2"/>
      <c r="U96" s="2"/>
      <c r="V96" s="2"/>
      <c r="W96" s="2"/>
      <c r="X96" s="2"/>
      <c r="Y96" s="2"/>
      <c r="Z96" s="2"/>
      <c r="AA96" s="2"/>
      <c r="AB96" s="30"/>
    </row>
    <row r="97" spans="1:28" ht="19.5" customHeight="1" x14ac:dyDescent="0.25">
      <c r="A97" s="23" t="s">
        <v>75</v>
      </c>
      <c r="B97" s="182" t="s">
        <v>5</v>
      </c>
      <c r="C97" s="182" t="s">
        <v>42</v>
      </c>
      <c r="D97" s="182">
        <v>240</v>
      </c>
      <c r="E97" s="182">
        <v>29</v>
      </c>
      <c r="F97" s="112">
        <f>G96+2</f>
        <v>44866</v>
      </c>
      <c r="G97" s="134">
        <f>F97+E97</f>
        <v>44895</v>
      </c>
      <c r="H97" s="29"/>
      <c r="I97" s="2"/>
      <c r="J97" s="2"/>
      <c r="K97" s="4"/>
      <c r="L97" s="4"/>
      <c r="M97" s="2"/>
      <c r="N97" s="2"/>
      <c r="O97" s="2"/>
      <c r="P97" s="72"/>
      <c r="Q97" s="63"/>
      <c r="R97" s="64"/>
      <c r="S97" s="64"/>
      <c r="T97" s="2"/>
      <c r="U97" s="2"/>
      <c r="V97" s="2"/>
      <c r="W97" s="2"/>
      <c r="X97" s="2"/>
      <c r="Y97" s="2"/>
      <c r="Z97" s="2"/>
      <c r="AA97" s="2"/>
      <c r="AB97" s="30"/>
    </row>
    <row r="98" spans="1:28" ht="19.5" customHeight="1" x14ac:dyDescent="0.25">
      <c r="A98" s="23" t="s">
        <v>67</v>
      </c>
      <c r="B98" s="182" t="s">
        <v>5</v>
      </c>
      <c r="C98" s="182" t="s">
        <v>42</v>
      </c>
      <c r="D98" s="140">
        <v>200</v>
      </c>
      <c r="E98" s="182">
        <v>10</v>
      </c>
      <c r="F98" s="12">
        <f>F94+5</f>
        <v>45066</v>
      </c>
      <c r="G98" s="60">
        <f>F98+E98</f>
        <v>45076</v>
      </c>
      <c r="H98" s="29"/>
      <c r="I98" s="2"/>
      <c r="J98" s="2"/>
      <c r="K98" s="4"/>
      <c r="L98" s="4"/>
      <c r="M98" s="2"/>
      <c r="N98" s="2"/>
      <c r="O98" s="2"/>
      <c r="P98" s="72"/>
      <c r="Q98" s="63"/>
      <c r="R98" s="64"/>
      <c r="S98" s="64"/>
      <c r="T98" s="2"/>
      <c r="U98" s="2"/>
      <c r="V98" s="2"/>
      <c r="W98" s="2"/>
      <c r="X98" s="2"/>
      <c r="Y98" s="2"/>
      <c r="Z98" s="2"/>
      <c r="AA98" s="2"/>
      <c r="AB98" s="30"/>
    </row>
    <row r="99" spans="1:28" ht="19.5" customHeight="1" x14ac:dyDescent="0.25">
      <c r="A99" s="139" t="s">
        <v>34</v>
      </c>
      <c r="B99" s="182" t="s">
        <v>5</v>
      </c>
      <c r="C99" s="137" t="s">
        <v>38</v>
      </c>
      <c r="D99" s="140">
        <v>51</v>
      </c>
      <c r="E99" s="182">
        <v>56</v>
      </c>
      <c r="F99" s="12">
        <v>44819</v>
      </c>
      <c r="G99" s="60">
        <f>F99+E99</f>
        <v>44875</v>
      </c>
      <c r="H99" s="29"/>
      <c r="I99" s="2"/>
      <c r="J99" s="2"/>
      <c r="K99" s="4"/>
      <c r="L99" s="4"/>
      <c r="M99" s="2"/>
      <c r="N99" s="2"/>
      <c r="O99" s="2"/>
      <c r="P99" s="72"/>
      <c r="Q99" s="63"/>
      <c r="R99" s="64"/>
      <c r="S99" s="64"/>
      <c r="T99" s="2"/>
      <c r="U99" s="2"/>
      <c r="V99" s="2"/>
      <c r="W99" s="2"/>
      <c r="X99" s="2"/>
      <c r="Y99" s="2"/>
      <c r="Z99" s="2"/>
      <c r="AA99" s="2"/>
      <c r="AB99" s="30"/>
    </row>
    <row r="100" spans="1:28" ht="19.5" customHeight="1" x14ac:dyDescent="0.25">
      <c r="A100" s="27" t="s">
        <v>89</v>
      </c>
      <c r="B100" s="182" t="s">
        <v>5</v>
      </c>
      <c r="C100" s="182"/>
      <c r="D100" s="182"/>
      <c r="E100" s="182">
        <f t="shared" si="16"/>
        <v>14</v>
      </c>
      <c r="F100" s="143">
        <f>F101</f>
        <v>45085</v>
      </c>
      <c r="G100" s="144">
        <f>G103</f>
        <v>45099</v>
      </c>
      <c r="H100" s="29"/>
      <c r="I100" s="2"/>
      <c r="J100" s="2"/>
      <c r="K100" s="4"/>
      <c r="L100" s="4"/>
      <c r="M100" s="2"/>
      <c r="N100" s="2"/>
      <c r="O100" s="2"/>
      <c r="P100" s="72"/>
      <c r="Q100" s="63"/>
      <c r="R100" s="64"/>
      <c r="S100" s="64"/>
      <c r="T100" s="2"/>
      <c r="U100" s="2"/>
      <c r="V100" s="2"/>
      <c r="W100" s="2"/>
      <c r="X100" s="2"/>
      <c r="Y100" s="2"/>
      <c r="Z100" s="2"/>
      <c r="AA100" s="2"/>
      <c r="AB100" s="30"/>
    </row>
    <row r="101" spans="1:28" ht="19.5" customHeight="1" x14ac:dyDescent="0.25">
      <c r="A101" s="28" t="s">
        <v>65</v>
      </c>
      <c r="B101" s="182" t="s">
        <v>5</v>
      </c>
      <c r="C101" s="154" t="s">
        <v>35</v>
      </c>
      <c r="D101" s="182">
        <v>23</v>
      </c>
      <c r="E101" s="182">
        <v>3</v>
      </c>
      <c r="F101" s="143">
        <f>G73</f>
        <v>45085</v>
      </c>
      <c r="G101" s="144">
        <f>F101+E101</f>
        <v>45088</v>
      </c>
      <c r="H101" s="29"/>
      <c r="I101" s="2"/>
      <c r="J101" s="2"/>
      <c r="K101" s="4"/>
      <c r="L101" s="4"/>
      <c r="M101" s="2"/>
      <c r="N101" s="2"/>
      <c r="O101" s="2"/>
      <c r="P101" s="72"/>
      <c r="Q101" s="63"/>
      <c r="R101" s="64"/>
      <c r="S101" s="64"/>
      <c r="T101" s="2"/>
      <c r="U101" s="2"/>
      <c r="V101" s="2"/>
      <c r="W101" s="2"/>
      <c r="X101" s="2"/>
      <c r="Y101" s="2"/>
      <c r="Z101" s="2"/>
      <c r="AA101" s="2"/>
      <c r="AB101" s="30"/>
    </row>
    <row r="102" spans="1:28" ht="19.5" customHeight="1" x14ac:dyDescent="0.25">
      <c r="A102" s="28" t="s">
        <v>103</v>
      </c>
      <c r="B102" s="182" t="s">
        <v>5</v>
      </c>
      <c r="C102" s="154" t="s">
        <v>42</v>
      </c>
      <c r="D102" s="182">
        <v>18</v>
      </c>
      <c r="E102" s="182">
        <v>2</v>
      </c>
      <c r="F102" s="143">
        <f>G101+1</f>
        <v>45089</v>
      </c>
      <c r="G102" s="144">
        <f>F102+E102</f>
        <v>45091</v>
      </c>
      <c r="H102" s="29"/>
      <c r="I102" s="2"/>
      <c r="J102" s="2"/>
      <c r="K102" s="4"/>
      <c r="L102" s="4"/>
      <c r="M102" s="2"/>
      <c r="N102" s="2"/>
      <c r="O102" s="2"/>
      <c r="P102" s="72"/>
      <c r="Q102" s="63"/>
      <c r="R102" s="64"/>
      <c r="S102" s="64"/>
      <c r="T102" s="2"/>
      <c r="U102" s="2"/>
      <c r="V102" s="2"/>
      <c r="W102" s="2"/>
      <c r="X102" s="2"/>
      <c r="Y102" s="2"/>
      <c r="Z102" s="2"/>
      <c r="AA102" s="2"/>
      <c r="AB102" s="30"/>
    </row>
    <row r="103" spans="1:28" ht="19.5" customHeight="1" x14ac:dyDescent="0.25">
      <c r="A103" s="28" t="s">
        <v>109</v>
      </c>
      <c r="B103" s="182" t="s">
        <v>5</v>
      </c>
      <c r="C103" s="154" t="s">
        <v>42</v>
      </c>
      <c r="D103" s="182">
        <v>110.7</v>
      </c>
      <c r="E103" s="182">
        <v>7</v>
      </c>
      <c r="F103" s="143">
        <f>G102+1</f>
        <v>45092</v>
      </c>
      <c r="G103" s="144">
        <f>F103+E103</f>
        <v>45099</v>
      </c>
      <c r="H103" s="29"/>
      <c r="I103" s="2"/>
      <c r="J103" s="2"/>
      <c r="K103" s="4"/>
      <c r="L103" s="4"/>
      <c r="M103" s="2"/>
      <c r="N103" s="2"/>
      <c r="O103" s="2"/>
      <c r="P103" s="72"/>
      <c r="Q103" s="63"/>
      <c r="R103" s="64"/>
      <c r="S103" s="64"/>
      <c r="T103" s="2"/>
      <c r="U103" s="2"/>
      <c r="V103" s="2"/>
      <c r="W103" s="2"/>
      <c r="X103" s="2"/>
      <c r="Y103" s="2"/>
      <c r="Z103" s="2"/>
      <c r="AA103" s="2"/>
      <c r="AB103" s="30"/>
    </row>
    <row r="104" spans="1:28" ht="19.5" customHeight="1" x14ac:dyDescent="0.25">
      <c r="A104" s="46" t="s">
        <v>90</v>
      </c>
      <c r="B104" s="182" t="s">
        <v>5</v>
      </c>
      <c r="C104" s="154" t="s">
        <v>42</v>
      </c>
      <c r="D104" s="182">
        <v>131</v>
      </c>
      <c r="E104" s="182">
        <f>G104-F104</f>
        <v>238</v>
      </c>
      <c r="F104" s="112">
        <f>F107</f>
        <v>44885</v>
      </c>
      <c r="G104" s="134">
        <f>G106</f>
        <v>45123</v>
      </c>
      <c r="H104" s="29"/>
      <c r="I104" s="2"/>
      <c r="J104" s="2"/>
      <c r="K104" s="4"/>
      <c r="L104" s="4"/>
      <c r="M104" s="2"/>
      <c r="N104" s="2"/>
      <c r="O104" s="2"/>
      <c r="P104" s="72"/>
      <c r="Q104" s="63"/>
      <c r="R104" s="64"/>
      <c r="S104" s="64"/>
      <c r="T104" s="2"/>
      <c r="U104" s="2"/>
      <c r="V104" s="2"/>
      <c r="W104" s="2"/>
      <c r="X104" s="2"/>
      <c r="Y104" s="2"/>
      <c r="Z104" s="2"/>
      <c r="AA104" s="2"/>
      <c r="AB104" s="30"/>
    </row>
    <row r="105" spans="1:28" ht="19.5" customHeight="1" x14ac:dyDescent="0.25">
      <c r="A105" s="28" t="s">
        <v>147</v>
      </c>
      <c r="B105" s="182" t="s">
        <v>5</v>
      </c>
      <c r="C105" s="154" t="s">
        <v>37</v>
      </c>
      <c r="D105" s="182">
        <v>3050</v>
      </c>
      <c r="E105" s="182">
        <v>30</v>
      </c>
      <c r="F105" s="112">
        <f>G98</f>
        <v>45076</v>
      </c>
      <c r="G105" s="134">
        <f t="shared" ref="G105" si="17">F105+E105</f>
        <v>45106</v>
      </c>
      <c r="H105" s="29"/>
      <c r="I105" s="2"/>
      <c r="J105" s="2"/>
      <c r="K105" s="4"/>
      <c r="L105" s="4"/>
      <c r="M105" s="2"/>
      <c r="N105" s="2"/>
      <c r="O105" s="2"/>
      <c r="P105" s="72"/>
      <c r="Q105" s="63"/>
      <c r="R105" s="64"/>
      <c r="S105" s="64"/>
      <c r="T105" s="2"/>
      <c r="U105" s="2"/>
      <c r="V105" s="2"/>
      <c r="W105" s="2"/>
      <c r="X105" s="2"/>
      <c r="Y105" s="2"/>
      <c r="Z105" s="2"/>
      <c r="AA105" s="2"/>
      <c r="AB105" s="30"/>
    </row>
    <row r="106" spans="1:28" ht="19.5" customHeight="1" x14ac:dyDescent="0.25">
      <c r="A106" s="23" t="s">
        <v>148</v>
      </c>
      <c r="B106" s="182" t="s">
        <v>5</v>
      </c>
      <c r="C106" s="182" t="s">
        <v>42</v>
      </c>
      <c r="D106" s="140">
        <f>931+2613.9+85.5+1215.5+70</f>
        <v>4915.8999999999996</v>
      </c>
      <c r="E106" s="182">
        <v>15</v>
      </c>
      <c r="F106" s="12">
        <v>45108</v>
      </c>
      <c r="G106" s="60">
        <f>F106+E106</f>
        <v>45123</v>
      </c>
      <c r="H106" s="29"/>
      <c r="I106" s="2"/>
      <c r="J106" s="2"/>
      <c r="K106" s="4"/>
      <c r="L106" s="4"/>
      <c r="M106" s="2"/>
      <c r="N106" s="2"/>
      <c r="O106" s="2"/>
      <c r="P106" s="72"/>
      <c r="Q106" s="63"/>
      <c r="R106" s="64"/>
      <c r="S106" s="64"/>
      <c r="T106" s="2"/>
      <c r="U106" s="2"/>
      <c r="V106" s="2"/>
      <c r="W106" s="2"/>
      <c r="X106" s="2"/>
      <c r="Y106" s="2"/>
      <c r="Z106" s="2"/>
      <c r="AA106" s="2"/>
      <c r="AB106" s="30"/>
    </row>
    <row r="107" spans="1:28" ht="19.5" customHeight="1" x14ac:dyDescent="0.25">
      <c r="A107" s="28" t="s">
        <v>117</v>
      </c>
      <c r="B107" s="182" t="s">
        <v>5</v>
      </c>
      <c r="C107" s="154" t="s">
        <v>49</v>
      </c>
      <c r="D107" s="182">
        <v>1</v>
      </c>
      <c r="E107" s="167">
        <v>10</v>
      </c>
      <c r="F107" s="112">
        <v>44885</v>
      </c>
      <c r="G107" s="134">
        <f>F107+E107</f>
        <v>44895</v>
      </c>
      <c r="H107" s="29"/>
      <c r="I107" s="2"/>
      <c r="J107" s="2"/>
      <c r="K107" s="4"/>
      <c r="L107" s="4"/>
      <c r="M107" s="2"/>
      <c r="N107" s="2"/>
      <c r="O107" s="2"/>
      <c r="P107" s="72"/>
      <c r="Q107" s="63"/>
      <c r="R107" s="64"/>
      <c r="S107" s="64"/>
      <c r="T107" s="2"/>
      <c r="U107" s="2"/>
      <c r="V107" s="2"/>
      <c r="W107" s="2"/>
      <c r="X107" s="2"/>
      <c r="Y107" s="2"/>
      <c r="Z107" s="2"/>
      <c r="AA107" s="2"/>
      <c r="AB107" s="30"/>
    </row>
    <row r="108" spans="1:28" ht="19.5" customHeight="1" x14ac:dyDescent="0.25">
      <c r="A108" s="27" t="s">
        <v>91</v>
      </c>
      <c r="B108" s="182" t="s">
        <v>5</v>
      </c>
      <c r="C108" s="182"/>
      <c r="D108" s="182"/>
      <c r="E108" s="167">
        <f>G108-F108</f>
        <v>30</v>
      </c>
      <c r="F108" s="112">
        <f>F109</f>
        <v>45061</v>
      </c>
      <c r="G108" s="134">
        <f>G109</f>
        <v>45091</v>
      </c>
      <c r="H108" s="29"/>
      <c r="I108" s="2"/>
      <c r="J108" s="2"/>
      <c r="K108" s="4"/>
      <c r="L108" s="4"/>
      <c r="M108" s="2"/>
      <c r="N108" s="2"/>
      <c r="O108" s="2"/>
      <c r="P108" s="72"/>
      <c r="Q108" s="63"/>
      <c r="R108" s="64"/>
      <c r="S108" s="64"/>
      <c r="T108" s="2"/>
      <c r="U108" s="2"/>
      <c r="V108" s="2"/>
      <c r="W108" s="2"/>
      <c r="X108" s="2"/>
      <c r="Y108" s="2"/>
      <c r="Z108" s="2"/>
      <c r="AA108" s="2"/>
      <c r="AB108" s="30"/>
    </row>
    <row r="109" spans="1:28" ht="19.5" customHeight="1" x14ac:dyDescent="0.25">
      <c r="A109" s="23" t="s">
        <v>67</v>
      </c>
      <c r="B109" s="182" t="s">
        <v>5</v>
      </c>
      <c r="C109" s="182" t="s">
        <v>42</v>
      </c>
      <c r="D109" s="140">
        <v>15134</v>
      </c>
      <c r="E109" s="182">
        <v>30</v>
      </c>
      <c r="F109" s="12">
        <v>45061</v>
      </c>
      <c r="G109" s="60">
        <f>F109+E109</f>
        <v>45091</v>
      </c>
      <c r="H109" s="29"/>
      <c r="I109" s="2"/>
      <c r="J109" s="2"/>
      <c r="K109" s="4"/>
      <c r="L109" s="4"/>
      <c r="M109" s="2"/>
      <c r="N109" s="2"/>
      <c r="O109" s="2"/>
      <c r="P109" s="72"/>
      <c r="Q109" s="63"/>
      <c r="R109" s="64"/>
      <c r="S109" s="64"/>
      <c r="T109" s="2"/>
      <c r="U109" s="2"/>
      <c r="V109" s="2"/>
      <c r="W109" s="2"/>
      <c r="X109" s="2"/>
      <c r="Y109" s="2"/>
      <c r="Z109" s="2"/>
      <c r="AA109" s="2"/>
      <c r="AB109" s="30"/>
    </row>
    <row r="110" spans="1:28" ht="19.5" customHeight="1" x14ac:dyDescent="0.25">
      <c r="A110" s="49" t="s">
        <v>8</v>
      </c>
      <c r="B110" s="182" t="s">
        <v>5</v>
      </c>
      <c r="C110" s="182"/>
      <c r="D110" s="8"/>
      <c r="E110" s="167">
        <f t="shared" ref="E110:E113" si="18">G110-F110</f>
        <v>46</v>
      </c>
      <c r="F110" s="112">
        <f>F111</f>
        <v>45091</v>
      </c>
      <c r="G110" s="134">
        <f>G112</f>
        <v>45137</v>
      </c>
      <c r="H110" s="29"/>
      <c r="I110" s="2"/>
      <c r="J110" s="2"/>
      <c r="K110" s="4"/>
      <c r="L110" s="4"/>
      <c r="M110" s="2"/>
      <c r="N110" s="2"/>
      <c r="O110" s="2"/>
      <c r="P110" s="72"/>
      <c r="Q110" s="63"/>
      <c r="R110" s="64"/>
      <c r="S110" s="64"/>
      <c r="T110" s="2"/>
      <c r="U110" s="2"/>
      <c r="V110" s="2"/>
      <c r="W110" s="2"/>
      <c r="X110" s="2"/>
      <c r="Y110" s="2"/>
      <c r="Z110" s="2"/>
      <c r="AA110" s="2"/>
      <c r="AB110" s="30"/>
    </row>
    <row r="111" spans="1:28" ht="19.5" customHeight="1" x14ac:dyDescent="0.25">
      <c r="A111" s="50" t="s">
        <v>83</v>
      </c>
      <c r="B111" s="182" t="s">
        <v>5</v>
      </c>
      <c r="C111" s="182"/>
      <c r="D111" s="8"/>
      <c r="E111" s="167">
        <v>30</v>
      </c>
      <c r="F111" s="112">
        <v>45091</v>
      </c>
      <c r="G111" s="134">
        <f>F111+E111</f>
        <v>45121</v>
      </c>
      <c r="H111" s="170"/>
      <c r="I111" s="2"/>
      <c r="J111" s="2"/>
      <c r="K111" s="4"/>
      <c r="L111" s="4"/>
      <c r="M111" s="2"/>
      <c r="N111" s="2"/>
      <c r="O111" s="2"/>
      <c r="P111" s="72"/>
      <c r="Q111" s="63"/>
      <c r="R111" s="64"/>
      <c r="S111" s="64"/>
      <c r="T111" s="2"/>
      <c r="U111" s="2"/>
      <c r="V111" s="2"/>
      <c r="W111" s="2"/>
      <c r="X111" s="2"/>
      <c r="Y111" s="2"/>
      <c r="Z111" s="2"/>
      <c r="AA111" s="2"/>
      <c r="AB111" s="30"/>
    </row>
    <row r="112" spans="1:28" ht="19.5" customHeight="1" x14ac:dyDescent="0.25">
      <c r="A112" s="169" t="s">
        <v>84</v>
      </c>
      <c r="B112" s="182" t="s">
        <v>5</v>
      </c>
      <c r="C112" s="182"/>
      <c r="D112" s="8"/>
      <c r="E112" s="167">
        <f t="shared" si="18"/>
        <v>15</v>
      </c>
      <c r="F112" s="112">
        <f>G111+1</f>
        <v>45122</v>
      </c>
      <c r="G112" s="134">
        <f>F112+15</f>
        <v>45137</v>
      </c>
      <c r="H112" s="29"/>
      <c r="I112" s="2"/>
      <c r="J112" s="2"/>
      <c r="K112" s="4"/>
      <c r="L112" s="4"/>
      <c r="M112" s="2"/>
      <c r="N112" s="2"/>
      <c r="O112" s="2"/>
      <c r="P112" s="72"/>
      <c r="Q112" s="63"/>
      <c r="R112" s="64"/>
      <c r="S112" s="64"/>
      <c r="T112" s="2"/>
      <c r="U112" s="2"/>
      <c r="V112" s="2"/>
      <c r="W112" s="2"/>
      <c r="X112" s="2"/>
      <c r="Y112" s="2"/>
      <c r="Z112" s="2"/>
      <c r="AA112" s="2"/>
      <c r="AB112" s="30"/>
    </row>
    <row r="113" spans="1:28" ht="19.5" customHeight="1" x14ac:dyDescent="0.25">
      <c r="A113" s="168" t="s">
        <v>9</v>
      </c>
      <c r="B113" s="182" t="s">
        <v>5</v>
      </c>
      <c r="C113" s="182"/>
      <c r="D113" s="8"/>
      <c r="E113" s="167">
        <f t="shared" si="18"/>
        <v>101</v>
      </c>
      <c r="F113" s="112">
        <f>F114</f>
        <v>45137</v>
      </c>
      <c r="G113" s="134">
        <f>G119</f>
        <v>45238</v>
      </c>
      <c r="H113" s="29"/>
      <c r="I113" s="2"/>
      <c r="J113" s="2"/>
      <c r="K113" s="4"/>
      <c r="L113" s="4"/>
      <c r="M113" s="2"/>
      <c r="N113" s="2"/>
      <c r="O113" s="2"/>
      <c r="P113" s="72"/>
      <c r="Q113" s="63"/>
      <c r="R113" s="64"/>
      <c r="S113" s="64"/>
      <c r="T113" s="2"/>
      <c r="U113" s="2"/>
      <c r="V113" s="2"/>
      <c r="W113" s="2"/>
      <c r="X113" s="2"/>
      <c r="Y113" s="2"/>
      <c r="Z113" s="2"/>
      <c r="AA113" s="2"/>
      <c r="AB113" s="30"/>
    </row>
    <row r="114" spans="1:28" ht="19.5" customHeight="1" x14ac:dyDescent="0.25">
      <c r="A114" s="171" t="s">
        <v>95</v>
      </c>
      <c r="B114" s="182" t="s">
        <v>5</v>
      </c>
      <c r="C114" s="182"/>
      <c r="D114" s="8"/>
      <c r="E114" s="182">
        <v>3</v>
      </c>
      <c r="F114" s="112">
        <f>G112</f>
        <v>45137</v>
      </c>
      <c r="G114" s="134">
        <f>F114+E114</f>
        <v>45140</v>
      </c>
      <c r="H114" s="29"/>
      <c r="I114" s="2"/>
      <c r="J114" s="2"/>
      <c r="K114" s="4"/>
      <c r="L114" s="4"/>
      <c r="M114" s="2"/>
      <c r="N114" s="2"/>
      <c r="O114" s="2"/>
      <c r="P114" s="72"/>
      <c r="Q114" s="63"/>
      <c r="R114" s="64"/>
      <c r="S114" s="64"/>
      <c r="T114" s="2"/>
      <c r="U114" s="2"/>
      <c r="V114" s="2"/>
      <c r="W114" s="2"/>
      <c r="X114" s="2"/>
      <c r="Y114" s="2"/>
      <c r="Z114" s="2"/>
      <c r="AA114" s="2"/>
      <c r="AB114" s="30"/>
    </row>
    <row r="115" spans="1:28" ht="37.5" customHeight="1" x14ac:dyDescent="0.25">
      <c r="A115" s="172" t="s">
        <v>10</v>
      </c>
      <c r="B115" s="182" t="s">
        <v>5</v>
      </c>
      <c r="C115" s="182"/>
      <c r="D115" s="8"/>
      <c r="E115" s="182">
        <v>35</v>
      </c>
      <c r="F115" s="112">
        <f>G112</f>
        <v>45137</v>
      </c>
      <c r="G115" s="134">
        <f t="shared" ref="G115:G119" si="19">F115+E115</f>
        <v>45172</v>
      </c>
      <c r="H115" s="29"/>
      <c r="I115" s="2"/>
      <c r="J115" s="2"/>
      <c r="K115" s="4"/>
      <c r="L115" s="4"/>
      <c r="M115" s="2"/>
      <c r="N115" s="2"/>
      <c r="O115" s="2"/>
      <c r="P115" s="72"/>
      <c r="Q115" s="63"/>
      <c r="R115" s="64"/>
      <c r="S115" s="64"/>
      <c r="T115" s="2"/>
      <c r="U115" s="2"/>
      <c r="V115" s="2"/>
      <c r="W115" s="2"/>
      <c r="X115" s="2"/>
      <c r="Y115" s="2"/>
      <c r="Z115" s="2"/>
      <c r="AA115" s="2"/>
      <c r="AB115" s="30"/>
    </row>
    <row r="116" spans="1:28" ht="19.5" customHeight="1" x14ac:dyDescent="0.25">
      <c r="A116" s="171" t="s">
        <v>11</v>
      </c>
      <c r="B116" s="182" t="s">
        <v>5</v>
      </c>
      <c r="C116" s="182"/>
      <c r="D116" s="8"/>
      <c r="E116" s="182">
        <v>35</v>
      </c>
      <c r="F116" s="112">
        <f>F115</f>
        <v>45137</v>
      </c>
      <c r="G116" s="134">
        <f t="shared" si="19"/>
        <v>45172</v>
      </c>
      <c r="H116" s="29"/>
      <c r="I116" s="2"/>
      <c r="J116" s="2"/>
      <c r="K116" s="4"/>
      <c r="L116" s="4"/>
      <c r="M116" s="2"/>
      <c r="N116" s="2"/>
      <c r="O116" s="2"/>
      <c r="P116" s="72"/>
      <c r="Q116" s="63"/>
      <c r="R116" s="64"/>
      <c r="S116" s="64"/>
      <c r="T116" s="2"/>
      <c r="U116" s="2"/>
      <c r="V116" s="2"/>
      <c r="W116" s="2"/>
      <c r="X116" s="2"/>
      <c r="Y116" s="2"/>
      <c r="Z116" s="2"/>
      <c r="AA116" s="2"/>
      <c r="AB116" s="30"/>
    </row>
    <row r="117" spans="1:28" ht="19.5" customHeight="1" x14ac:dyDescent="0.25">
      <c r="A117" s="171" t="s">
        <v>12</v>
      </c>
      <c r="B117" s="182" t="s">
        <v>5</v>
      </c>
      <c r="C117" s="182"/>
      <c r="D117" s="8"/>
      <c r="E117" s="182">
        <v>3</v>
      </c>
      <c r="F117" s="112">
        <f>G116+1</f>
        <v>45173</v>
      </c>
      <c r="G117" s="134">
        <f t="shared" si="19"/>
        <v>45176</v>
      </c>
      <c r="H117" s="29"/>
      <c r="I117" s="2"/>
      <c r="J117" s="2"/>
      <c r="K117" s="4"/>
      <c r="L117" s="4"/>
      <c r="M117" s="2"/>
      <c r="N117" s="2"/>
      <c r="O117" s="2"/>
      <c r="P117" s="72"/>
      <c r="Q117" s="63"/>
      <c r="R117" s="64"/>
      <c r="S117" s="64"/>
      <c r="T117" s="2"/>
      <c r="U117" s="2"/>
      <c r="V117" s="2"/>
      <c r="W117" s="2"/>
      <c r="X117" s="2"/>
      <c r="Y117" s="2"/>
      <c r="Z117" s="2"/>
      <c r="AA117" s="2"/>
      <c r="AB117" s="30"/>
    </row>
    <row r="118" spans="1:28" ht="19.5" customHeight="1" x14ac:dyDescent="0.25">
      <c r="A118" s="171" t="s">
        <v>115</v>
      </c>
      <c r="B118" s="182" t="s">
        <v>5</v>
      </c>
      <c r="C118" s="182"/>
      <c r="D118" s="8"/>
      <c r="E118" s="182">
        <v>28</v>
      </c>
      <c r="F118" s="112">
        <f>G117+3</f>
        <v>45179</v>
      </c>
      <c r="G118" s="134">
        <f>F118+E118</f>
        <v>45207</v>
      </c>
      <c r="H118" s="29"/>
      <c r="I118" s="2"/>
      <c r="J118" s="2"/>
      <c r="K118" s="4"/>
      <c r="L118" s="4"/>
      <c r="M118" s="2"/>
      <c r="N118" s="2"/>
      <c r="O118" s="2"/>
      <c r="P118" s="72"/>
      <c r="Q118" s="63"/>
      <c r="R118" s="64"/>
      <c r="S118" s="64"/>
      <c r="T118" s="2"/>
      <c r="U118" s="2"/>
      <c r="V118" s="2"/>
      <c r="W118" s="2"/>
      <c r="X118" s="2"/>
      <c r="Y118" s="2"/>
      <c r="Z118" s="2"/>
      <c r="AA118" s="2"/>
      <c r="AB118" s="30"/>
    </row>
    <row r="119" spans="1:28" ht="19.5" customHeight="1" thickBot="1" x14ac:dyDescent="0.3">
      <c r="A119" s="171" t="s">
        <v>116</v>
      </c>
      <c r="B119" s="182" t="s">
        <v>5</v>
      </c>
      <c r="C119" s="182"/>
      <c r="D119" s="8"/>
      <c r="E119" s="182">
        <v>29</v>
      </c>
      <c r="F119" s="112">
        <f>G118+2</f>
        <v>45209</v>
      </c>
      <c r="G119" s="134">
        <f t="shared" si="19"/>
        <v>45238</v>
      </c>
      <c r="H119" s="173"/>
      <c r="I119" s="174"/>
      <c r="J119" s="174"/>
      <c r="K119" s="175"/>
      <c r="L119" s="175"/>
      <c r="M119" s="174"/>
      <c r="N119" s="174"/>
      <c r="O119" s="174"/>
      <c r="P119" s="74"/>
      <c r="Q119" s="68"/>
      <c r="R119" s="69"/>
      <c r="S119" s="69"/>
      <c r="T119" s="174"/>
      <c r="U119" s="174"/>
      <c r="V119" s="174"/>
      <c r="W119" s="174"/>
      <c r="X119" s="174"/>
      <c r="Y119" s="174"/>
      <c r="Z119" s="174"/>
      <c r="AA119" s="174"/>
      <c r="AB119" s="176"/>
    </row>
    <row r="120" spans="1:28" ht="19.5" customHeight="1" x14ac:dyDescent="0.25">
      <c r="A120" s="186"/>
      <c r="B120" s="177"/>
      <c r="C120" s="177"/>
      <c r="E120" s="177"/>
      <c r="F120" s="178"/>
      <c r="G120" s="178"/>
      <c r="K120" s="3"/>
      <c r="L120" s="3"/>
    </row>
    <row r="121" spans="1:28" ht="19.5" customHeight="1" x14ac:dyDescent="0.25">
      <c r="A121" s="298" t="s">
        <v>130</v>
      </c>
      <c r="B121" s="298"/>
      <c r="C121" s="298"/>
      <c r="D121" s="298"/>
      <c r="E121" s="298"/>
      <c r="F121" s="298"/>
      <c r="G121" s="298"/>
      <c r="K121" s="3"/>
      <c r="L121" s="3"/>
    </row>
    <row r="122" spans="1:28" ht="19.5" customHeight="1" x14ac:dyDescent="0.25">
      <c r="A122" s="298" t="s">
        <v>131</v>
      </c>
      <c r="B122" s="298"/>
      <c r="C122" s="298"/>
      <c r="D122" s="298"/>
      <c r="E122" s="298"/>
      <c r="F122" s="298"/>
      <c r="G122" s="298"/>
      <c r="K122" s="3"/>
      <c r="L122" s="3"/>
    </row>
    <row r="124" spans="1:28" ht="106.5" customHeight="1" x14ac:dyDescent="0.25">
      <c r="A124" s="281" t="s">
        <v>104</v>
      </c>
      <c r="B124" s="282"/>
      <c r="C124" s="282"/>
      <c r="D124" s="282"/>
      <c r="E124" s="282"/>
      <c r="F124" s="282"/>
      <c r="G124" s="282"/>
      <c r="H124" s="281" t="s">
        <v>151</v>
      </c>
      <c r="I124" s="281"/>
      <c r="J124" s="281"/>
      <c r="K124" s="281"/>
      <c r="L124" s="281"/>
      <c r="P124" s="281" t="s">
        <v>154</v>
      </c>
      <c r="Q124" s="281"/>
      <c r="R124" s="281"/>
      <c r="S124" s="281"/>
      <c r="T124" s="281"/>
    </row>
    <row r="157" spans="8:8" x14ac:dyDescent="0.25">
      <c r="H157" s="124"/>
    </row>
    <row r="162" spans="8:12" ht="15.75" customHeight="1" x14ac:dyDescent="0.25">
      <c r="H162" s="281" t="s">
        <v>105</v>
      </c>
      <c r="I162" s="281"/>
      <c r="J162" s="281"/>
      <c r="K162" s="281"/>
      <c r="L162" s="281"/>
    </row>
    <row r="163" spans="8:12" x14ac:dyDescent="0.25">
      <c r="H163" s="281"/>
      <c r="I163" s="281"/>
      <c r="J163" s="281"/>
      <c r="K163" s="281"/>
      <c r="L163" s="281"/>
    </row>
    <row r="164" spans="8:12" x14ac:dyDescent="0.25">
      <c r="H164" s="281"/>
      <c r="I164" s="281"/>
      <c r="J164" s="281"/>
      <c r="K164" s="281"/>
      <c r="L164" s="281"/>
    </row>
    <row r="165" spans="8:12" x14ac:dyDescent="0.25">
      <c r="H165" s="281"/>
      <c r="I165" s="281"/>
      <c r="J165" s="281"/>
      <c r="K165" s="281"/>
      <c r="L165" s="281"/>
    </row>
    <row r="166" spans="8:12" x14ac:dyDescent="0.25">
      <c r="H166" s="281"/>
      <c r="I166" s="281"/>
      <c r="J166" s="281"/>
      <c r="K166" s="281"/>
      <c r="L166" s="281"/>
    </row>
    <row r="167" spans="8:12" x14ac:dyDescent="0.25">
      <c r="H167" s="281"/>
      <c r="I167" s="281"/>
      <c r="J167" s="281"/>
      <c r="K167" s="281"/>
      <c r="L167" s="281"/>
    </row>
    <row r="168" spans="8:12" x14ac:dyDescent="0.25">
      <c r="H168" s="281"/>
      <c r="I168" s="281"/>
      <c r="J168" s="281"/>
      <c r="K168" s="281"/>
      <c r="L168" s="281"/>
    </row>
    <row r="169" spans="8:12" x14ac:dyDescent="0.25">
      <c r="H169" s="281"/>
      <c r="I169" s="281"/>
      <c r="J169" s="281"/>
      <c r="K169" s="281"/>
      <c r="L169" s="281"/>
    </row>
    <row r="170" spans="8:12" x14ac:dyDescent="0.25">
      <c r="H170" s="281"/>
      <c r="I170" s="281"/>
      <c r="J170" s="281"/>
      <c r="K170" s="281"/>
      <c r="L170" s="281"/>
    </row>
  </sheetData>
  <mergeCells count="19">
    <mergeCell ref="C51:C61"/>
    <mergeCell ref="D51:D61"/>
    <mergeCell ref="W2:AA2"/>
    <mergeCell ref="A4:Z4"/>
    <mergeCell ref="A6:A7"/>
    <mergeCell ref="B6:B7"/>
    <mergeCell ref="C6:C7"/>
    <mergeCell ref="D6:D7"/>
    <mergeCell ref="E6:E7"/>
    <mergeCell ref="F6:F7"/>
    <mergeCell ref="G6:G7"/>
    <mergeCell ref="H6:P6"/>
    <mergeCell ref="Q6:AB6"/>
    <mergeCell ref="A121:G121"/>
    <mergeCell ref="A122:G122"/>
    <mergeCell ref="A124:G124"/>
    <mergeCell ref="H162:L170"/>
    <mergeCell ref="P124:T124"/>
    <mergeCell ref="H124:L124"/>
  </mergeCells>
  <pageMargins left="0.39370078740157483" right="0.39370078740157483" top="0.39370078740157483" bottom="0.39370078740157483" header="0" footer="0.19685039370078741"/>
  <pageSetup paperSize="8" scale="57" fitToHeight="2" orientation="landscape" r:id="rId1"/>
  <headerFooter>
    <oddFooter>Страница  &amp;P из &amp;N</oddFooter>
  </headerFooter>
  <rowBreaks count="1" manualBreakCount="1">
    <brk id="61" max="2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08"/>
  <sheetViews>
    <sheetView showRuler="0" view="pageBreakPreview" zoomScale="85" zoomScaleNormal="85" zoomScaleSheetLayoutView="85" workbookViewId="0">
      <pane xSplit="7" ySplit="7" topLeftCell="H23" activePane="bottomRight" state="frozen"/>
      <selection pane="topRight" activeCell="K1" sqref="K1"/>
      <selection pane="bottomLeft" activeCell="A5" sqref="A5"/>
      <selection pane="bottomRight" activeCell="F53" sqref="F53:G54"/>
    </sheetView>
  </sheetViews>
  <sheetFormatPr defaultColWidth="8.85546875" defaultRowHeight="15" x14ac:dyDescent="0.25"/>
  <cols>
    <col min="1" max="1" width="79" customWidth="1"/>
    <col min="2" max="2" width="22.85546875" style="3" customWidth="1"/>
    <col min="3" max="3" width="6" style="3" customWidth="1"/>
    <col min="4" max="4" width="10.28515625" style="9" customWidth="1"/>
    <col min="5" max="5" width="12.28515625" style="3" customWidth="1"/>
    <col min="6" max="7" width="14.28515625" style="3" customWidth="1"/>
    <col min="8" max="8" width="11.140625" bestFit="1" customWidth="1"/>
    <col min="9" max="10" width="10.28515625" customWidth="1"/>
    <col min="15" max="16" width="8.85546875" style="26"/>
    <col min="20" max="20" width="8.85546875" style="26"/>
    <col min="24" max="28" width="8.85546875" customWidth="1"/>
  </cols>
  <sheetData>
    <row r="2" spans="1:28" ht="55.5" customHeight="1" x14ac:dyDescent="0.25">
      <c r="W2" s="299" t="s">
        <v>114</v>
      </c>
      <c r="X2" s="299"/>
      <c r="Y2" s="299"/>
      <c r="Z2" s="299"/>
      <c r="AA2" s="299"/>
    </row>
    <row r="4" spans="1:28" ht="52.5" customHeight="1" x14ac:dyDescent="0.25">
      <c r="A4" s="280" t="s">
        <v>99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113"/>
    </row>
    <row r="5" spans="1:28" ht="19.5" customHeight="1" thickBot="1" x14ac:dyDescent="0.3">
      <c r="A5" s="113"/>
      <c r="B5" s="113"/>
      <c r="C5" s="113"/>
      <c r="D5" s="7"/>
      <c r="E5" s="113"/>
      <c r="F5" s="113"/>
      <c r="G5" s="113"/>
      <c r="H5" s="113"/>
      <c r="I5" s="113"/>
      <c r="J5" s="113"/>
    </row>
    <row r="6" spans="1:28" ht="15.75" thickBot="1" x14ac:dyDescent="0.3">
      <c r="A6" s="283" t="s">
        <v>0</v>
      </c>
      <c r="B6" s="283" t="s">
        <v>1</v>
      </c>
      <c r="C6" s="284" t="s">
        <v>81</v>
      </c>
      <c r="D6" s="284" t="s">
        <v>82</v>
      </c>
      <c r="E6" s="286" t="s">
        <v>27</v>
      </c>
      <c r="F6" s="283" t="s">
        <v>2</v>
      </c>
      <c r="G6" s="287" t="s">
        <v>3</v>
      </c>
      <c r="H6" s="288">
        <v>2022</v>
      </c>
      <c r="I6" s="289"/>
      <c r="J6" s="289"/>
      <c r="K6" s="289"/>
      <c r="L6" s="289"/>
      <c r="M6" s="289"/>
      <c r="N6" s="289"/>
      <c r="O6" s="289"/>
      <c r="P6" s="290"/>
      <c r="Q6" s="291">
        <v>2023</v>
      </c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3"/>
    </row>
    <row r="7" spans="1:28" x14ac:dyDescent="0.25">
      <c r="A7" s="283"/>
      <c r="B7" s="283"/>
      <c r="C7" s="285"/>
      <c r="D7" s="285"/>
      <c r="E7" s="286"/>
      <c r="F7" s="283"/>
      <c r="G7" s="287"/>
      <c r="H7" s="61" t="s">
        <v>17</v>
      </c>
      <c r="I7" s="1" t="s">
        <v>18</v>
      </c>
      <c r="J7" s="1" t="s">
        <v>19</v>
      </c>
      <c r="K7" s="1" t="s">
        <v>20</v>
      </c>
      <c r="L7" s="1" t="s">
        <v>21</v>
      </c>
      <c r="M7" s="114" t="s">
        <v>22</v>
      </c>
      <c r="N7" s="114" t="s">
        <v>23</v>
      </c>
      <c r="O7" s="1" t="s">
        <v>24</v>
      </c>
      <c r="P7" s="116" t="s">
        <v>25</v>
      </c>
      <c r="Q7" s="75" t="s">
        <v>28</v>
      </c>
      <c r="R7" s="76" t="s">
        <v>29</v>
      </c>
      <c r="S7" s="76" t="s">
        <v>26</v>
      </c>
      <c r="T7" s="115" t="s">
        <v>17</v>
      </c>
      <c r="U7" s="76" t="s">
        <v>18</v>
      </c>
      <c r="V7" s="76" t="s">
        <v>19</v>
      </c>
      <c r="W7" s="76" t="s">
        <v>20</v>
      </c>
      <c r="X7" s="76" t="s">
        <v>21</v>
      </c>
      <c r="Y7" s="76" t="s">
        <v>22</v>
      </c>
      <c r="Z7" s="76" t="s">
        <v>23</v>
      </c>
      <c r="AA7" s="76" t="s">
        <v>24</v>
      </c>
      <c r="AB7" s="77" t="s">
        <v>25</v>
      </c>
    </row>
    <row r="8" spans="1:28" ht="47.25" x14ac:dyDescent="0.25">
      <c r="A8" s="117" t="s">
        <v>15</v>
      </c>
      <c r="B8" s="1"/>
      <c r="C8" s="1"/>
      <c r="D8" s="11"/>
      <c r="E8" s="1">
        <f>G8-F8</f>
        <v>589</v>
      </c>
      <c r="F8" s="107">
        <f>F9</f>
        <v>44671</v>
      </c>
      <c r="G8" s="108">
        <f>G101</f>
        <v>45260</v>
      </c>
      <c r="H8" s="29"/>
      <c r="I8" s="2"/>
      <c r="J8" s="2"/>
      <c r="K8" s="4"/>
      <c r="L8" s="4"/>
      <c r="M8" s="2"/>
      <c r="N8" s="2"/>
      <c r="O8" s="24"/>
      <c r="P8" s="72"/>
      <c r="Q8" s="63"/>
      <c r="R8" s="64"/>
      <c r="S8" s="64"/>
      <c r="T8" s="24"/>
      <c r="U8" s="2"/>
      <c r="V8" s="2"/>
      <c r="W8" s="2"/>
      <c r="X8" s="2"/>
      <c r="Y8" s="2"/>
      <c r="Z8" s="2"/>
      <c r="AA8" s="2"/>
      <c r="AB8" s="30"/>
    </row>
    <row r="9" spans="1:28" ht="19.5" customHeight="1" x14ac:dyDescent="0.25">
      <c r="A9" s="10" t="s">
        <v>30</v>
      </c>
      <c r="B9" s="1" t="s">
        <v>16</v>
      </c>
      <c r="C9" s="1"/>
      <c r="D9" s="11"/>
      <c r="E9" s="1">
        <v>14</v>
      </c>
      <c r="F9" s="12">
        <v>44671</v>
      </c>
      <c r="G9" s="60">
        <f>F9+E9</f>
        <v>44685</v>
      </c>
      <c r="H9" s="29"/>
      <c r="I9" s="2"/>
      <c r="J9" s="2"/>
      <c r="K9" s="4"/>
      <c r="L9" s="4"/>
      <c r="M9" s="2"/>
      <c r="N9" s="2"/>
      <c r="O9" s="24"/>
      <c r="P9" s="72"/>
      <c r="Q9" s="63"/>
      <c r="R9" s="64"/>
      <c r="S9" s="64"/>
      <c r="T9" s="24"/>
      <c r="U9" s="2"/>
      <c r="V9" s="2"/>
      <c r="W9" s="2"/>
      <c r="X9" s="2"/>
      <c r="Y9" s="2"/>
      <c r="Z9" s="2"/>
      <c r="AA9" s="2"/>
      <c r="AB9" s="30"/>
    </row>
    <row r="10" spans="1:28" ht="19.5" customHeight="1" x14ac:dyDescent="0.25">
      <c r="A10" s="13" t="s">
        <v>4</v>
      </c>
      <c r="B10" s="1" t="s">
        <v>5</v>
      </c>
      <c r="C10" s="1"/>
      <c r="D10" s="11"/>
      <c r="E10" s="1">
        <f t="shared" ref="E10:E18" si="0">G10-F10</f>
        <v>463</v>
      </c>
      <c r="F10" s="12">
        <f>F12</f>
        <v>44696</v>
      </c>
      <c r="G10" s="60">
        <f>G17</f>
        <v>45159</v>
      </c>
      <c r="H10" s="29"/>
      <c r="I10" s="2"/>
      <c r="J10" s="2"/>
      <c r="K10" s="4"/>
      <c r="L10" s="4"/>
      <c r="M10" s="2"/>
      <c r="N10" s="2"/>
      <c r="O10" s="24"/>
      <c r="P10" s="72"/>
      <c r="Q10" s="63"/>
      <c r="R10" s="64"/>
      <c r="S10" s="64"/>
      <c r="T10" s="24"/>
      <c r="U10" s="2"/>
      <c r="V10" s="2"/>
      <c r="W10" s="2"/>
      <c r="X10" s="2"/>
      <c r="Y10" s="2"/>
      <c r="Z10" s="2"/>
      <c r="AA10" s="2"/>
      <c r="AB10" s="30"/>
    </row>
    <row r="11" spans="1:28" ht="19.5" customHeight="1" x14ac:dyDescent="0.25">
      <c r="A11" s="13" t="s">
        <v>6</v>
      </c>
      <c r="B11" s="1" t="s">
        <v>5</v>
      </c>
      <c r="C11" s="1"/>
      <c r="D11" s="11"/>
      <c r="E11" s="1">
        <f>G11-F11</f>
        <v>79</v>
      </c>
      <c r="F11" s="12">
        <f>F12</f>
        <v>44696</v>
      </c>
      <c r="G11" s="60">
        <f>G13</f>
        <v>44775</v>
      </c>
      <c r="H11" s="29"/>
      <c r="I11" s="2"/>
      <c r="J11" s="2"/>
      <c r="K11" s="4"/>
      <c r="L11" s="4"/>
      <c r="M11" s="2"/>
      <c r="N11" s="2"/>
      <c r="O11" s="24"/>
      <c r="P11" s="72"/>
      <c r="Q11" s="63"/>
      <c r="R11" s="64"/>
      <c r="S11" s="64"/>
      <c r="T11" s="24"/>
      <c r="U11" s="2"/>
      <c r="V11" s="2"/>
      <c r="W11" s="2"/>
      <c r="X11" s="2"/>
      <c r="Y11" s="2"/>
      <c r="Z11" s="2"/>
      <c r="AA11" s="2"/>
      <c r="AB11" s="30"/>
    </row>
    <row r="12" spans="1:28" ht="19.5" customHeight="1" x14ac:dyDescent="0.25">
      <c r="A12" s="34" t="s">
        <v>106</v>
      </c>
      <c r="B12" s="1" t="s">
        <v>5</v>
      </c>
      <c r="C12" s="1"/>
      <c r="D12" s="11"/>
      <c r="E12" s="1">
        <v>30</v>
      </c>
      <c r="F12" s="12">
        <v>44696</v>
      </c>
      <c r="G12" s="60">
        <f>F12+E12</f>
        <v>44726</v>
      </c>
      <c r="H12" s="29"/>
      <c r="I12" s="2"/>
      <c r="J12" s="2"/>
      <c r="K12" s="4"/>
      <c r="L12" s="4"/>
      <c r="M12" s="2"/>
      <c r="N12" s="2"/>
      <c r="O12" s="24"/>
      <c r="P12" s="72"/>
      <c r="Q12" s="63"/>
      <c r="R12" s="64"/>
      <c r="S12" s="64"/>
      <c r="T12" s="24"/>
      <c r="U12" s="2"/>
      <c r="V12" s="2"/>
      <c r="W12" s="2"/>
      <c r="X12" s="2"/>
      <c r="Y12" s="2"/>
      <c r="Z12" s="2"/>
      <c r="AA12" s="2"/>
      <c r="AB12" s="30"/>
    </row>
    <row r="13" spans="1:28" s="26" customFormat="1" ht="19.5" customHeight="1" x14ac:dyDescent="0.25">
      <c r="A13" s="34" t="s">
        <v>93</v>
      </c>
      <c r="B13" s="1" t="s">
        <v>5</v>
      </c>
      <c r="C13" s="1"/>
      <c r="D13" s="11"/>
      <c r="E13" s="1">
        <v>48</v>
      </c>
      <c r="F13" s="12">
        <v>44727</v>
      </c>
      <c r="G13" s="60">
        <f>F13+E13</f>
        <v>44775</v>
      </c>
      <c r="H13" s="31"/>
      <c r="I13" s="24"/>
      <c r="J13" s="24"/>
      <c r="K13" s="25"/>
      <c r="L13" s="25"/>
      <c r="M13" s="24"/>
      <c r="N13" s="24"/>
      <c r="O13" s="24"/>
      <c r="P13" s="72"/>
      <c r="Q13" s="63"/>
      <c r="R13" s="64"/>
      <c r="S13" s="64"/>
      <c r="T13" s="24"/>
      <c r="U13" s="24"/>
      <c r="V13" s="24"/>
      <c r="W13" s="24"/>
      <c r="X13" s="24"/>
      <c r="Y13" s="24"/>
      <c r="Z13" s="24"/>
      <c r="AA13" s="24"/>
      <c r="AB13" s="32"/>
    </row>
    <row r="14" spans="1:28" s="26" customFormat="1" ht="25.5" x14ac:dyDescent="0.25">
      <c r="A14" s="35" t="s">
        <v>96</v>
      </c>
      <c r="B14" s="1" t="s">
        <v>5</v>
      </c>
      <c r="C14" s="36" t="s">
        <v>35</v>
      </c>
      <c r="D14" s="1">
        <f>285.3+171.7</f>
        <v>457</v>
      </c>
      <c r="E14" s="1">
        <v>30</v>
      </c>
      <c r="F14" s="12">
        <v>44711</v>
      </c>
      <c r="G14" s="60">
        <f>F14+E14</f>
        <v>44741</v>
      </c>
      <c r="H14" s="31"/>
      <c r="I14" s="24"/>
      <c r="J14" s="24"/>
      <c r="K14" s="25"/>
      <c r="L14" s="25"/>
      <c r="M14" s="24"/>
      <c r="N14" s="24"/>
      <c r="O14" s="24"/>
      <c r="P14" s="72"/>
      <c r="Q14" s="63"/>
      <c r="R14" s="64"/>
      <c r="S14" s="64"/>
      <c r="T14" s="24"/>
      <c r="U14" s="24"/>
      <c r="V14" s="24"/>
      <c r="W14" s="24"/>
      <c r="X14" s="24"/>
      <c r="Y14" s="24"/>
      <c r="Z14" s="24"/>
      <c r="AA14" s="24"/>
      <c r="AB14" s="32"/>
    </row>
    <row r="15" spans="1:28" s="26" customFormat="1" ht="19.5" customHeight="1" x14ac:dyDescent="0.25">
      <c r="A15" s="34" t="s">
        <v>102</v>
      </c>
      <c r="B15" s="1" t="s">
        <v>5</v>
      </c>
      <c r="C15" s="36" t="s">
        <v>35</v>
      </c>
      <c r="D15" s="1">
        <v>420</v>
      </c>
      <c r="E15" s="1">
        <v>25</v>
      </c>
      <c r="F15" s="12">
        <f>G14</f>
        <v>44741</v>
      </c>
      <c r="G15" s="60">
        <f>F15+E15</f>
        <v>44766</v>
      </c>
      <c r="H15" s="31"/>
      <c r="I15" s="24"/>
      <c r="J15" s="24"/>
      <c r="K15" s="25"/>
      <c r="L15" s="25"/>
      <c r="M15" s="24"/>
      <c r="N15" s="24"/>
      <c r="O15" s="24"/>
      <c r="P15" s="72"/>
      <c r="Q15" s="63"/>
      <c r="R15" s="64"/>
      <c r="S15" s="64"/>
      <c r="T15" s="24"/>
      <c r="U15" s="24"/>
      <c r="V15" s="24"/>
      <c r="W15" s="24"/>
      <c r="X15" s="24"/>
      <c r="Y15" s="24"/>
      <c r="Z15" s="24"/>
      <c r="AA15" s="24"/>
      <c r="AB15" s="32"/>
    </row>
    <row r="16" spans="1:28" s="26" customFormat="1" ht="19.5" customHeight="1" x14ac:dyDescent="0.25">
      <c r="A16" s="34" t="s">
        <v>101</v>
      </c>
      <c r="B16" s="1" t="s">
        <v>5</v>
      </c>
      <c r="C16" s="36" t="s">
        <v>35</v>
      </c>
      <c r="D16" s="1">
        <v>228</v>
      </c>
      <c r="E16" s="1">
        <v>19</v>
      </c>
      <c r="F16" s="12">
        <f>F15+15</f>
        <v>44756</v>
      </c>
      <c r="G16" s="60">
        <f>F16+E16</f>
        <v>44775</v>
      </c>
      <c r="H16" s="31"/>
      <c r="I16" s="24"/>
      <c r="J16" s="24"/>
      <c r="K16" s="25"/>
      <c r="L16" s="25"/>
      <c r="M16" s="24"/>
      <c r="N16" s="24"/>
      <c r="O16" s="24"/>
      <c r="P16" s="72"/>
      <c r="Q16" s="63"/>
      <c r="R16" s="64"/>
      <c r="S16" s="64"/>
      <c r="T16" s="24"/>
      <c r="U16" s="24"/>
      <c r="V16" s="24"/>
      <c r="W16" s="24"/>
      <c r="X16" s="24"/>
      <c r="Y16" s="24"/>
      <c r="Z16" s="24"/>
      <c r="AA16" s="24"/>
      <c r="AB16" s="32"/>
    </row>
    <row r="17" spans="1:28" s="26" customFormat="1" ht="19.5" customHeight="1" x14ac:dyDescent="0.25">
      <c r="A17" s="13" t="s">
        <v>7</v>
      </c>
      <c r="B17" s="1" t="s">
        <v>5</v>
      </c>
      <c r="C17" s="1"/>
      <c r="D17" s="11"/>
      <c r="E17" s="1">
        <f t="shared" si="0"/>
        <v>420</v>
      </c>
      <c r="F17" s="12">
        <f>F18</f>
        <v>44739</v>
      </c>
      <c r="G17" s="60">
        <f>G94</f>
        <v>45159</v>
      </c>
      <c r="H17" s="31"/>
      <c r="I17" s="24"/>
      <c r="J17" s="24"/>
      <c r="K17" s="25"/>
      <c r="L17" s="25"/>
      <c r="M17" s="24"/>
      <c r="N17" s="24"/>
      <c r="O17" s="24"/>
      <c r="P17" s="72"/>
      <c r="Q17" s="63"/>
      <c r="R17" s="64"/>
      <c r="S17" s="64"/>
      <c r="T17" s="24"/>
      <c r="U17" s="24"/>
      <c r="V17" s="24"/>
      <c r="W17" s="24"/>
      <c r="X17" s="24"/>
      <c r="Y17" s="24"/>
      <c r="Z17" s="24"/>
      <c r="AA17" s="24"/>
      <c r="AB17" s="32"/>
    </row>
    <row r="18" spans="1:28" s="26" customFormat="1" ht="19.5" customHeight="1" x14ac:dyDescent="0.25">
      <c r="A18" s="14" t="s">
        <v>43</v>
      </c>
      <c r="B18" s="1" t="s">
        <v>5</v>
      </c>
      <c r="C18" s="1"/>
      <c r="D18" s="11"/>
      <c r="E18" s="1">
        <f t="shared" si="0"/>
        <v>111</v>
      </c>
      <c r="F18" s="12">
        <f>F19</f>
        <v>44739</v>
      </c>
      <c r="G18" s="60">
        <f>G24</f>
        <v>44850</v>
      </c>
      <c r="H18" s="31"/>
      <c r="I18" s="24"/>
      <c r="J18" s="24"/>
      <c r="K18" s="25"/>
      <c r="L18" s="25"/>
      <c r="M18" s="24"/>
      <c r="N18" s="24"/>
      <c r="O18" s="24"/>
      <c r="P18" s="72"/>
      <c r="Q18" s="63"/>
      <c r="R18" s="64"/>
      <c r="S18" s="64"/>
      <c r="T18" s="24"/>
      <c r="U18" s="24"/>
      <c r="V18" s="24"/>
      <c r="W18" s="24"/>
      <c r="X18" s="24"/>
      <c r="Y18" s="24"/>
      <c r="Z18" s="24"/>
      <c r="AA18" s="24"/>
      <c r="AB18" s="32"/>
    </row>
    <row r="19" spans="1:28" s="26" customFormat="1" ht="19.5" customHeight="1" x14ac:dyDescent="0.25">
      <c r="A19" s="23" t="s">
        <v>110</v>
      </c>
      <c r="B19" s="1" t="s">
        <v>5</v>
      </c>
      <c r="C19" s="36" t="s">
        <v>37</v>
      </c>
      <c r="D19" s="15">
        <v>1892</v>
      </c>
      <c r="E19" s="1">
        <v>66</v>
      </c>
      <c r="F19" s="12">
        <v>44739</v>
      </c>
      <c r="G19" s="12">
        <f t="shared" ref="G19" si="1">F19+E19</f>
        <v>44805</v>
      </c>
      <c r="H19" s="31"/>
      <c r="I19" s="24"/>
      <c r="J19" s="24"/>
      <c r="K19" s="25"/>
      <c r="L19" s="25"/>
      <c r="M19" s="24"/>
      <c r="N19" s="24"/>
      <c r="O19" s="24"/>
      <c r="P19" s="72"/>
      <c r="Q19" s="63"/>
      <c r="R19" s="64"/>
      <c r="S19" s="64"/>
      <c r="T19" s="24"/>
      <c r="U19" s="24"/>
      <c r="V19" s="24"/>
      <c r="W19" s="24"/>
      <c r="X19" s="24"/>
      <c r="Y19" s="24"/>
      <c r="Z19" s="24"/>
      <c r="AA19" s="24"/>
      <c r="AB19" s="32"/>
    </row>
    <row r="20" spans="1:28" s="26" customFormat="1" ht="19.5" customHeight="1" x14ac:dyDescent="0.25">
      <c r="A20" s="23" t="s">
        <v>97</v>
      </c>
      <c r="B20" s="1" t="s">
        <v>5</v>
      </c>
      <c r="C20" s="36" t="s">
        <v>35</v>
      </c>
      <c r="D20" s="15">
        <v>286</v>
      </c>
      <c r="E20" s="1">
        <v>25</v>
      </c>
      <c r="F20" s="12">
        <v>44741</v>
      </c>
      <c r="G20" s="60">
        <f>F20+E20</f>
        <v>44766</v>
      </c>
      <c r="H20" s="31"/>
      <c r="I20" s="24"/>
      <c r="J20" s="24"/>
      <c r="K20" s="25"/>
      <c r="L20" s="25"/>
      <c r="M20" s="24"/>
      <c r="N20" s="24"/>
      <c r="O20" s="24"/>
      <c r="P20" s="72"/>
      <c r="Q20" s="63"/>
      <c r="R20" s="64"/>
      <c r="S20" s="64"/>
      <c r="T20" s="24"/>
      <c r="U20" s="24"/>
      <c r="V20" s="24"/>
      <c r="W20" s="24"/>
      <c r="X20" s="24"/>
      <c r="Y20" s="24"/>
      <c r="Z20" s="24"/>
      <c r="AA20" s="24"/>
      <c r="AB20" s="32"/>
    </row>
    <row r="21" spans="1:28" s="26" customFormat="1" ht="19.5" customHeight="1" x14ac:dyDescent="0.25">
      <c r="A21" s="23" t="s">
        <v>31</v>
      </c>
      <c r="B21" s="1" t="s">
        <v>5</v>
      </c>
      <c r="C21" s="36" t="s">
        <v>35</v>
      </c>
      <c r="D21" s="15">
        <v>980</v>
      </c>
      <c r="E21" s="1">
        <v>50</v>
      </c>
      <c r="F21" s="12">
        <f>F20+23</f>
        <v>44764</v>
      </c>
      <c r="G21" s="60">
        <f t="shared" ref="G21:G24" si="2">F21+E21</f>
        <v>44814</v>
      </c>
      <c r="H21" s="31"/>
      <c r="I21" s="24"/>
      <c r="J21" s="24"/>
      <c r="K21" s="25"/>
      <c r="L21" s="25"/>
      <c r="M21" s="24"/>
      <c r="N21" s="24"/>
      <c r="O21" s="24"/>
      <c r="P21" s="72"/>
      <c r="Q21" s="63"/>
      <c r="R21" s="64"/>
      <c r="S21" s="64"/>
      <c r="T21" s="24"/>
      <c r="U21" s="24"/>
      <c r="V21" s="24"/>
      <c r="W21" s="24"/>
      <c r="X21" s="24"/>
      <c r="Y21" s="24"/>
      <c r="Z21" s="24"/>
      <c r="AA21" s="24"/>
      <c r="AB21" s="32"/>
    </row>
    <row r="22" spans="1:28" s="26" customFormat="1" ht="19.5" customHeight="1" x14ac:dyDescent="0.25">
      <c r="A22" s="37" t="s">
        <v>32</v>
      </c>
      <c r="B22" s="1" t="s">
        <v>5</v>
      </c>
      <c r="C22" s="36" t="s">
        <v>37</v>
      </c>
      <c r="D22" s="15">
        <v>46</v>
      </c>
      <c r="E22" s="1">
        <f>G22-F22</f>
        <v>73</v>
      </c>
      <c r="F22" s="12">
        <f>F20+12</f>
        <v>44753</v>
      </c>
      <c r="G22" s="60">
        <f>G21+12</f>
        <v>44826</v>
      </c>
      <c r="H22" s="31"/>
      <c r="I22" s="24"/>
      <c r="J22" s="24"/>
      <c r="K22" s="25"/>
      <c r="L22" s="25"/>
      <c r="M22" s="24"/>
      <c r="N22" s="24"/>
      <c r="O22" s="24"/>
      <c r="P22" s="72"/>
      <c r="Q22" s="63"/>
      <c r="R22" s="64"/>
      <c r="S22" s="64"/>
      <c r="T22" s="24"/>
      <c r="U22" s="24"/>
      <c r="V22" s="24"/>
      <c r="W22" s="24"/>
      <c r="X22" s="24"/>
      <c r="Y22" s="24"/>
      <c r="Z22" s="24"/>
      <c r="AA22" s="24"/>
      <c r="AB22" s="32"/>
    </row>
    <row r="23" spans="1:28" s="26" customFormat="1" ht="19.5" customHeight="1" x14ac:dyDescent="0.25">
      <c r="A23" s="37" t="s">
        <v>33</v>
      </c>
      <c r="B23" s="1" t="s">
        <v>5</v>
      </c>
      <c r="C23" s="36" t="s">
        <v>37</v>
      </c>
      <c r="D23" s="15">
        <v>654</v>
      </c>
      <c r="E23" s="111">
        <v>75</v>
      </c>
      <c r="F23" s="81">
        <f>F22+7</f>
        <v>44760</v>
      </c>
      <c r="G23" s="82">
        <f>F23+E23</f>
        <v>44835</v>
      </c>
      <c r="H23" s="31"/>
      <c r="I23" s="24"/>
      <c r="J23" s="24"/>
      <c r="K23" s="25"/>
      <c r="L23" s="25"/>
      <c r="M23" s="24"/>
      <c r="N23" s="24"/>
      <c r="O23" s="24"/>
      <c r="P23" s="72"/>
      <c r="Q23" s="63"/>
      <c r="R23" s="64"/>
      <c r="S23" s="64"/>
      <c r="T23" s="24"/>
      <c r="U23" s="24"/>
      <c r="V23" s="24"/>
      <c r="W23" s="24"/>
      <c r="X23" s="24"/>
      <c r="Y23" s="24"/>
      <c r="Z23" s="24"/>
      <c r="AA23" s="24"/>
      <c r="AB23" s="32"/>
    </row>
    <row r="24" spans="1:28" s="26" customFormat="1" ht="19.5" customHeight="1" x14ac:dyDescent="0.25">
      <c r="A24" s="23" t="s">
        <v>34</v>
      </c>
      <c r="B24" s="1" t="s">
        <v>5</v>
      </c>
      <c r="C24" s="36" t="s">
        <v>38</v>
      </c>
      <c r="D24" s="15">
        <v>49</v>
      </c>
      <c r="E24" s="1">
        <v>45</v>
      </c>
      <c r="F24" s="12">
        <v>44805</v>
      </c>
      <c r="G24" s="60">
        <f t="shared" si="2"/>
        <v>44850</v>
      </c>
      <c r="H24" s="31"/>
      <c r="I24" s="24"/>
      <c r="J24" s="24"/>
      <c r="K24" s="25"/>
      <c r="L24" s="25"/>
      <c r="M24" s="24"/>
      <c r="N24" s="24"/>
      <c r="O24" s="24"/>
      <c r="P24" s="72"/>
      <c r="Q24" s="63"/>
      <c r="R24" s="64"/>
      <c r="S24" s="64"/>
      <c r="T24" s="24"/>
      <c r="U24" s="24"/>
      <c r="V24" s="24"/>
      <c r="W24" s="24"/>
      <c r="X24" s="24"/>
      <c r="Y24" s="24"/>
      <c r="Z24" s="24"/>
      <c r="AA24" s="24"/>
      <c r="AB24" s="32"/>
    </row>
    <row r="25" spans="1:28" s="26" customFormat="1" ht="19.5" customHeight="1" x14ac:dyDescent="0.25">
      <c r="A25" s="14" t="s">
        <v>44</v>
      </c>
      <c r="B25" s="1" t="s">
        <v>5</v>
      </c>
      <c r="C25" s="1"/>
      <c r="D25" s="11"/>
      <c r="E25" s="1">
        <f t="shared" ref="E25:E29" si="3">G25-F25</f>
        <v>60</v>
      </c>
      <c r="F25" s="81">
        <f>F26</f>
        <v>44805</v>
      </c>
      <c r="G25" s="82">
        <f>G28</f>
        <v>44865</v>
      </c>
      <c r="H25" s="31"/>
      <c r="I25" s="24"/>
      <c r="J25" s="24"/>
      <c r="K25" s="25"/>
      <c r="L25" s="25"/>
      <c r="M25" s="24"/>
      <c r="N25" s="24"/>
      <c r="O25" s="24"/>
      <c r="P25" s="72"/>
      <c r="Q25" s="63"/>
      <c r="R25" s="64"/>
      <c r="S25" s="64"/>
      <c r="T25" s="24"/>
      <c r="U25" s="24"/>
      <c r="V25" s="24"/>
      <c r="W25" s="24"/>
      <c r="X25" s="24"/>
      <c r="Y25" s="24"/>
      <c r="Z25" s="24"/>
      <c r="AA25" s="24"/>
      <c r="AB25" s="32"/>
    </row>
    <row r="26" spans="1:28" s="26" customFormat="1" ht="19.5" customHeight="1" x14ac:dyDescent="0.25">
      <c r="A26" s="23" t="s">
        <v>41</v>
      </c>
      <c r="B26" s="1" t="s">
        <v>5</v>
      </c>
      <c r="C26" s="16" t="s">
        <v>42</v>
      </c>
      <c r="D26" s="15">
        <v>284</v>
      </c>
      <c r="E26" s="1">
        <f t="shared" si="3"/>
        <v>30</v>
      </c>
      <c r="F26" s="81">
        <v>44805</v>
      </c>
      <c r="G26" s="82">
        <v>44835</v>
      </c>
      <c r="H26" s="31"/>
      <c r="I26" s="24"/>
      <c r="J26" s="24"/>
      <c r="K26" s="25"/>
      <c r="L26" s="25"/>
      <c r="M26" s="24"/>
      <c r="N26" s="24"/>
      <c r="O26" s="24"/>
      <c r="P26" s="72"/>
      <c r="Q26" s="63"/>
      <c r="R26" s="64"/>
      <c r="S26" s="64"/>
      <c r="T26" s="24"/>
      <c r="U26" s="24"/>
      <c r="V26" s="24"/>
      <c r="W26" s="24"/>
      <c r="X26" s="24"/>
      <c r="Y26" s="24"/>
      <c r="Z26" s="24"/>
      <c r="AA26" s="24"/>
      <c r="AB26" s="32"/>
    </row>
    <row r="27" spans="1:28" s="26" customFormat="1" ht="19.5" customHeight="1" x14ac:dyDescent="0.25">
      <c r="A27" s="23" t="s">
        <v>40</v>
      </c>
      <c r="B27" s="1" t="s">
        <v>5</v>
      </c>
      <c r="C27" s="17" t="s">
        <v>42</v>
      </c>
      <c r="D27" s="15">
        <v>173</v>
      </c>
      <c r="E27" s="1">
        <f t="shared" si="3"/>
        <v>60</v>
      </c>
      <c r="F27" s="81">
        <v>44805</v>
      </c>
      <c r="G27" s="82">
        <v>44865</v>
      </c>
      <c r="H27" s="31"/>
      <c r="I27" s="24"/>
      <c r="J27" s="24"/>
      <c r="K27" s="25"/>
      <c r="L27" s="25"/>
      <c r="M27" s="24"/>
      <c r="N27" s="24"/>
      <c r="O27" s="24"/>
      <c r="P27" s="72"/>
      <c r="Q27" s="63"/>
      <c r="R27" s="64"/>
      <c r="S27" s="64"/>
      <c r="T27" s="24"/>
      <c r="U27" s="24"/>
      <c r="V27" s="24"/>
      <c r="W27" s="24"/>
      <c r="X27" s="24"/>
      <c r="Y27" s="24"/>
      <c r="Z27" s="24"/>
      <c r="AA27" s="24"/>
      <c r="AB27" s="32"/>
    </row>
    <row r="28" spans="1:28" s="26" customFormat="1" ht="19.5" customHeight="1" x14ac:dyDescent="0.25">
      <c r="A28" s="23" t="s">
        <v>39</v>
      </c>
      <c r="B28" s="1" t="s">
        <v>5</v>
      </c>
      <c r="C28" s="16" t="s">
        <v>42</v>
      </c>
      <c r="D28" s="15">
        <v>681</v>
      </c>
      <c r="E28" s="1">
        <f t="shared" si="3"/>
        <v>30</v>
      </c>
      <c r="F28" s="81">
        <f>G26</f>
        <v>44835</v>
      </c>
      <c r="G28" s="82">
        <v>44865</v>
      </c>
      <c r="H28" s="31"/>
      <c r="I28" s="24"/>
      <c r="J28" s="24"/>
      <c r="K28" s="25"/>
      <c r="L28" s="25"/>
      <c r="M28" s="24"/>
      <c r="N28" s="24"/>
      <c r="O28" s="24"/>
      <c r="P28" s="72"/>
      <c r="Q28" s="63"/>
      <c r="R28" s="64"/>
      <c r="S28" s="64"/>
      <c r="T28" s="24"/>
      <c r="U28" s="24"/>
      <c r="V28" s="24"/>
      <c r="W28" s="24"/>
      <c r="X28" s="24"/>
      <c r="Y28" s="24"/>
      <c r="Z28" s="24"/>
      <c r="AA28" s="24"/>
      <c r="AB28" s="32"/>
    </row>
    <row r="29" spans="1:28" s="26" customFormat="1" ht="19.5" customHeight="1" x14ac:dyDescent="0.25">
      <c r="A29" s="14" t="s">
        <v>45</v>
      </c>
      <c r="B29" s="1" t="s">
        <v>5</v>
      </c>
      <c r="C29" s="1"/>
      <c r="D29" s="11"/>
      <c r="E29" s="1">
        <f t="shared" si="3"/>
        <v>104</v>
      </c>
      <c r="F29" s="12">
        <f>F30</f>
        <v>44743</v>
      </c>
      <c r="G29" s="60">
        <f>G31</f>
        <v>44847</v>
      </c>
      <c r="H29" s="31"/>
      <c r="I29" s="24"/>
      <c r="J29" s="24"/>
      <c r="K29" s="25"/>
      <c r="L29" s="25"/>
      <c r="M29" s="24"/>
      <c r="N29" s="24"/>
      <c r="O29" s="24"/>
      <c r="P29" s="72"/>
      <c r="Q29" s="63"/>
      <c r="R29" s="64"/>
      <c r="S29" s="64"/>
      <c r="T29" s="24"/>
      <c r="U29" s="24"/>
      <c r="V29" s="24"/>
      <c r="W29" s="24"/>
      <c r="X29" s="24"/>
      <c r="Y29" s="24"/>
      <c r="Z29" s="24"/>
      <c r="AA29" s="24"/>
      <c r="AB29" s="32"/>
    </row>
    <row r="30" spans="1:28" s="26" customFormat="1" ht="19.5" customHeight="1" x14ac:dyDescent="0.25">
      <c r="A30" s="38" t="s">
        <v>78</v>
      </c>
      <c r="B30" s="1" t="s">
        <v>5</v>
      </c>
      <c r="C30" s="39" t="s">
        <v>37</v>
      </c>
      <c r="D30" s="15">
        <v>12240</v>
      </c>
      <c r="E30" s="1">
        <v>53</v>
      </c>
      <c r="F30" s="12">
        <v>44743</v>
      </c>
      <c r="G30" s="60">
        <f>F30+E30</f>
        <v>44796</v>
      </c>
      <c r="H30" s="31"/>
      <c r="I30" s="24"/>
      <c r="J30" s="24"/>
      <c r="K30" s="25"/>
      <c r="L30" s="25"/>
      <c r="M30" s="24"/>
      <c r="N30" s="24"/>
      <c r="O30" s="24"/>
      <c r="P30" s="72"/>
      <c r="Q30" s="63"/>
      <c r="R30" s="64"/>
      <c r="S30" s="64"/>
      <c r="T30" s="24"/>
      <c r="U30" s="24"/>
      <c r="V30" s="24"/>
      <c r="W30" s="24"/>
      <c r="X30" s="24"/>
      <c r="Y30" s="24"/>
      <c r="Z30" s="24"/>
      <c r="AA30" s="24"/>
      <c r="AB30" s="32"/>
    </row>
    <row r="31" spans="1:28" s="26" customFormat="1" ht="19.5" customHeight="1" x14ac:dyDescent="0.25">
      <c r="A31" s="38" t="s">
        <v>94</v>
      </c>
      <c r="B31" s="1" t="s">
        <v>5</v>
      </c>
      <c r="C31" s="39" t="s">
        <v>37</v>
      </c>
      <c r="D31" s="15">
        <v>5069</v>
      </c>
      <c r="E31" s="1">
        <v>75</v>
      </c>
      <c r="F31" s="12">
        <v>44772</v>
      </c>
      <c r="G31" s="60">
        <f t="shared" ref="G31" si="4">F31+E31</f>
        <v>44847</v>
      </c>
      <c r="H31" s="31"/>
      <c r="I31" s="24"/>
      <c r="J31" s="24"/>
      <c r="K31" s="25"/>
      <c r="L31" s="25"/>
      <c r="M31" s="24"/>
      <c r="N31" s="24"/>
      <c r="O31" s="24"/>
      <c r="P31" s="72"/>
      <c r="Q31" s="63"/>
      <c r="R31" s="64"/>
      <c r="S31" s="64"/>
      <c r="T31" s="24"/>
      <c r="U31" s="24"/>
      <c r="V31" s="24"/>
      <c r="W31" s="24"/>
      <c r="X31" s="24"/>
      <c r="Y31" s="24"/>
      <c r="Z31" s="24"/>
      <c r="AA31" s="24"/>
      <c r="AB31" s="32"/>
    </row>
    <row r="32" spans="1:28" s="26" customFormat="1" ht="19.5" customHeight="1" x14ac:dyDescent="0.25">
      <c r="A32" s="38" t="s">
        <v>79</v>
      </c>
      <c r="B32" s="1" t="s">
        <v>5</v>
      </c>
      <c r="C32" s="40" t="s">
        <v>42</v>
      </c>
      <c r="D32" s="15">
        <v>2890</v>
      </c>
      <c r="E32" s="1">
        <f>G32-F32</f>
        <v>43</v>
      </c>
      <c r="F32" s="12">
        <f>F30+10</f>
        <v>44753</v>
      </c>
      <c r="G32" s="60">
        <f>G30</f>
        <v>44796</v>
      </c>
      <c r="H32" s="31"/>
      <c r="I32" s="24"/>
      <c r="J32" s="24"/>
      <c r="K32" s="25"/>
      <c r="L32" s="25"/>
      <c r="M32" s="24"/>
      <c r="N32" s="24"/>
      <c r="O32" s="24"/>
      <c r="P32" s="72"/>
      <c r="Q32" s="63"/>
      <c r="R32" s="64"/>
      <c r="S32" s="64"/>
      <c r="T32" s="24"/>
      <c r="U32" s="24"/>
      <c r="V32" s="24"/>
      <c r="W32" s="24"/>
      <c r="X32" s="24"/>
      <c r="Y32" s="24"/>
      <c r="Z32" s="24"/>
      <c r="AA32" s="24"/>
      <c r="AB32" s="32"/>
    </row>
    <row r="33" spans="1:28" s="26" customFormat="1" ht="19.5" customHeight="1" x14ac:dyDescent="0.25">
      <c r="A33" s="18" t="s">
        <v>50</v>
      </c>
      <c r="B33" s="1" t="s">
        <v>5</v>
      </c>
      <c r="C33" s="1"/>
      <c r="D33" s="11"/>
      <c r="E33" s="1">
        <f>G33-F33</f>
        <v>335</v>
      </c>
      <c r="F33" s="12">
        <f>F34</f>
        <v>44766</v>
      </c>
      <c r="G33" s="60">
        <f>G36</f>
        <v>45101</v>
      </c>
      <c r="H33" s="31"/>
      <c r="I33" s="24"/>
      <c r="J33" s="24"/>
      <c r="K33" s="25"/>
      <c r="L33" s="25"/>
      <c r="M33" s="24"/>
      <c r="N33" s="24"/>
      <c r="O33" s="24"/>
      <c r="P33" s="72"/>
      <c r="Q33" s="63"/>
      <c r="R33" s="64"/>
      <c r="S33" s="64"/>
      <c r="T33" s="24"/>
      <c r="U33" s="24"/>
      <c r="V33" s="24"/>
      <c r="W33" s="24"/>
      <c r="X33" s="24"/>
      <c r="Y33" s="24"/>
      <c r="Z33" s="24"/>
      <c r="AA33" s="24"/>
      <c r="AB33" s="32"/>
    </row>
    <row r="34" spans="1:28" s="26" customFormat="1" ht="19.5" customHeight="1" x14ac:dyDescent="0.25">
      <c r="A34" s="23" t="s">
        <v>46</v>
      </c>
      <c r="B34" s="1" t="s">
        <v>5</v>
      </c>
      <c r="C34" s="16" t="s">
        <v>37</v>
      </c>
      <c r="D34" s="1">
        <v>193</v>
      </c>
      <c r="E34" s="1">
        <v>61</v>
      </c>
      <c r="F34" s="107">
        <f>G15</f>
        <v>44766</v>
      </c>
      <c r="G34" s="108">
        <f>F34+E34</f>
        <v>44827</v>
      </c>
      <c r="H34" s="31"/>
      <c r="I34" s="24"/>
      <c r="J34" s="24"/>
      <c r="K34" s="25"/>
      <c r="L34" s="25"/>
      <c r="M34" s="24"/>
      <c r="N34" s="24"/>
      <c r="O34" s="24"/>
      <c r="P34" s="72"/>
      <c r="Q34" s="63"/>
      <c r="R34" s="64"/>
      <c r="S34" s="64"/>
      <c r="T34" s="24"/>
      <c r="U34" s="24"/>
      <c r="V34" s="24"/>
      <c r="W34" s="24"/>
      <c r="X34" s="24"/>
      <c r="Y34" s="24"/>
      <c r="Z34" s="24"/>
      <c r="AA34" s="24"/>
      <c r="AB34" s="32"/>
    </row>
    <row r="35" spans="1:28" s="26" customFormat="1" ht="19.5" customHeight="1" x14ac:dyDescent="0.25">
      <c r="A35" s="23" t="s">
        <v>47</v>
      </c>
      <c r="B35" s="1" t="s">
        <v>5</v>
      </c>
      <c r="C35" s="16" t="s">
        <v>49</v>
      </c>
      <c r="D35" s="1">
        <v>1</v>
      </c>
      <c r="E35" s="1">
        <v>30</v>
      </c>
      <c r="F35" s="107">
        <v>45040</v>
      </c>
      <c r="G35" s="108">
        <f>F35+E35</f>
        <v>45070</v>
      </c>
      <c r="H35" s="91"/>
      <c r="I35" s="93"/>
      <c r="J35" s="93"/>
      <c r="K35" s="25"/>
      <c r="L35" s="25"/>
      <c r="M35" s="24"/>
      <c r="N35" s="24"/>
      <c r="O35" s="24"/>
      <c r="P35" s="72"/>
      <c r="Q35" s="63"/>
      <c r="R35" s="64"/>
      <c r="S35" s="64"/>
      <c r="T35" s="24"/>
      <c r="U35" s="24"/>
      <c r="V35" s="24"/>
      <c r="W35" s="24"/>
      <c r="X35" s="24"/>
      <c r="Y35" s="24"/>
      <c r="Z35" s="24"/>
      <c r="AA35" s="24"/>
      <c r="AB35" s="32"/>
    </row>
    <row r="36" spans="1:28" s="26" customFormat="1" ht="19.5" customHeight="1" x14ac:dyDescent="0.25">
      <c r="A36" s="23" t="s">
        <v>80</v>
      </c>
      <c r="B36" s="1" t="s">
        <v>5</v>
      </c>
      <c r="C36" s="16" t="s">
        <v>48</v>
      </c>
      <c r="D36" s="1">
        <f>12.66+1.5</f>
        <v>14.16</v>
      </c>
      <c r="E36" s="1">
        <v>30</v>
      </c>
      <c r="F36" s="107">
        <f>G35+1</f>
        <v>45071</v>
      </c>
      <c r="G36" s="108">
        <f>F36+E36</f>
        <v>45101</v>
      </c>
      <c r="H36" s="92"/>
      <c r="I36" s="24"/>
      <c r="J36" s="24"/>
      <c r="K36" s="25"/>
      <c r="L36" s="25"/>
      <c r="M36" s="24"/>
      <c r="N36" s="24"/>
      <c r="O36" s="24"/>
      <c r="P36" s="72"/>
      <c r="Q36" s="63"/>
      <c r="R36" s="64"/>
      <c r="S36" s="64"/>
      <c r="T36" s="24"/>
      <c r="U36" s="24"/>
      <c r="V36" s="24"/>
      <c r="W36" s="24"/>
      <c r="X36" s="24"/>
      <c r="Y36" s="24"/>
      <c r="Z36" s="24"/>
      <c r="AA36" s="24"/>
      <c r="AB36" s="32"/>
    </row>
    <row r="37" spans="1:28" s="26" customFormat="1" ht="19.5" customHeight="1" x14ac:dyDescent="0.25">
      <c r="A37" s="18" t="s">
        <v>129</v>
      </c>
      <c r="B37" s="1" t="s">
        <v>5</v>
      </c>
      <c r="C37" s="305" t="s">
        <v>49</v>
      </c>
      <c r="D37" s="302">
        <v>1</v>
      </c>
      <c r="E37" s="1">
        <f>G37-F37</f>
        <v>185</v>
      </c>
      <c r="F37" s="12">
        <f>F38</f>
        <v>44729</v>
      </c>
      <c r="G37" s="60">
        <f>G47</f>
        <v>44914</v>
      </c>
      <c r="H37" s="92"/>
      <c r="I37" s="24"/>
      <c r="J37" s="24"/>
      <c r="K37" s="25"/>
      <c r="L37" s="25"/>
      <c r="M37" s="24"/>
      <c r="N37" s="24"/>
      <c r="O37" s="24"/>
      <c r="P37" s="72"/>
      <c r="Q37" s="63"/>
      <c r="R37" s="64"/>
      <c r="S37" s="64"/>
      <c r="T37" s="24"/>
      <c r="U37" s="24"/>
      <c r="V37" s="24"/>
      <c r="W37" s="24"/>
      <c r="X37" s="24"/>
      <c r="Y37" s="24"/>
      <c r="Z37" s="24"/>
      <c r="AA37" s="24"/>
      <c r="AB37" s="32"/>
    </row>
    <row r="38" spans="1:28" s="26" customFormat="1" ht="19.5" customHeight="1" x14ac:dyDescent="0.25">
      <c r="A38" s="23" t="s">
        <v>118</v>
      </c>
      <c r="B38" s="1" t="s">
        <v>5</v>
      </c>
      <c r="C38" s="306"/>
      <c r="D38" s="303"/>
      <c r="E38" s="1">
        <v>1</v>
      </c>
      <c r="F38" s="12">
        <v>44729</v>
      </c>
      <c r="G38" s="60">
        <f>F38+E38</f>
        <v>44730</v>
      </c>
      <c r="H38" s="92"/>
      <c r="I38" s="24"/>
      <c r="J38" s="24"/>
      <c r="K38" s="25"/>
      <c r="L38" s="25"/>
      <c r="M38" s="24"/>
      <c r="N38" s="24"/>
      <c r="O38" s="24"/>
      <c r="P38" s="72"/>
      <c r="Q38" s="63"/>
      <c r="R38" s="64"/>
      <c r="S38" s="64"/>
      <c r="T38" s="24"/>
      <c r="U38" s="24"/>
      <c r="V38" s="24"/>
      <c r="W38" s="24"/>
      <c r="X38" s="24"/>
      <c r="Y38" s="24"/>
      <c r="Z38" s="24"/>
      <c r="AA38" s="24"/>
      <c r="AB38" s="32"/>
    </row>
    <row r="39" spans="1:28" s="26" customFormat="1" ht="19.5" customHeight="1" x14ac:dyDescent="0.25">
      <c r="A39" s="23" t="s">
        <v>119</v>
      </c>
      <c r="B39" s="1" t="s">
        <v>120</v>
      </c>
      <c r="C39" s="306"/>
      <c r="D39" s="303"/>
      <c r="E39" s="1">
        <v>7</v>
      </c>
      <c r="F39" s="12">
        <v>44730</v>
      </c>
      <c r="G39" s="60">
        <f t="shared" ref="G39:G47" si="5">F39+E39</f>
        <v>44737</v>
      </c>
      <c r="H39" s="92"/>
      <c r="I39" s="24"/>
      <c r="J39" s="24"/>
      <c r="K39" s="25"/>
      <c r="L39" s="25"/>
      <c r="M39" s="24"/>
      <c r="N39" s="24"/>
      <c r="O39" s="24"/>
      <c r="P39" s="72"/>
      <c r="Q39" s="63"/>
      <c r="R39" s="64"/>
      <c r="S39" s="64"/>
      <c r="T39" s="24"/>
      <c r="U39" s="24"/>
      <c r="V39" s="24"/>
      <c r="W39" s="24"/>
      <c r="X39" s="24"/>
      <c r="Y39" s="24"/>
      <c r="Z39" s="24"/>
      <c r="AA39" s="24"/>
      <c r="AB39" s="32"/>
    </row>
    <row r="40" spans="1:28" s="26" customFormat="1" ht="19.5" customHeight="1" x14ac:dyDescent="0.25">
      <c r="A40" s="23" t="s">
        <v>121</v>
      </c>
      <c r="B40" s="1" t="s">
        <v>120</v>
      </c>
      <c r="C40" s="306"/>
      <c r="D40" s="303"/>
      <c r="E40" s="1">
        <v>85</v>
      </c>
      <c r="F40" s="12">
        <f>G39</f>
        <v>44737</v>
      </c>
      <c r="G40" s="60">
        <f t="shared" si="5"/>
        <v>44822</v>
      </c>
      <c r="H40" s="92"/>
      <c r="I40" s="24"/>
      <c r="J40" s="24"/>
      <c r="K40" s="25"/>
      <c r="L40" s="25"/>
      <c r="M40" s="24"/>
      <c r="N40" s="24"/>
      <c r="O40" s="24"/>
      <c r="P40" s="72"/>
      <c r="Q40" s="63"/>
      <c r="R40" s="64"/>
      <c r="S40" s="64"/>
      <c r="T40" s="24"/>
      <c r="U40" s="24"/>
      <c r="V40" s="24"/>
      <c r="W40" s="24"/>
      <c r="X40" s="24"/>
      <c r="Y40" s="24"/>
      <c r="Z40" s="24"/>
      <c r="AA40" s="24"/>
      <c r="AB40" s="32"/>
    </row>
    <row r="41" spans="1:28" s="26" customFormat="1" ht="25.5" x14ac:dyDescent="0.25">
      <c r="A41" s="37" t="s">
        <v>122</v>
      </c>
      <c r="B41" s="1" t="s">
        <v>120</v>
      </c>
      <c r="C41" s="306"/>
      <c r="D41" s="303"/>
      <c r="E41" s="1">
        <v>14</v>
      </c>
      <c r="F41" s="12">
        <v>44823</v>
      </c>
      <c r="G41" s="60">
        <f t="shared" si="5"/>
        <v>44837</v>
      </c>
      <c r="H41" s="92"/>
      <c r="I41" s="24"/>
      <c r="J41" s="24"/>
      <c r="K41" s="25"/>
      <c r="L41" s="25"/>
      <c r="M41" s="24"/>
      <c r="N41" s="24"/>
      <c r="O41" s="24"/>
      <c r="P41" s="72"/>
      <c r="Q41" s="63"/>
      <c r="R41" s="64"/>
      <c r="S41" s="64"/>
      <c r="T41" s="24"/>
      <c r="U41" s="24"/>
      <c r="V41" s="24"/>
      <c r="W41" s="24"/>
      <c r="X41" s="24"/>
      <c r="Y41" s="24"/>
      <c r="Z41" s="24"/>
      <c r="AA41" s="24"/>
      <c r="AB41" s="32"/>
    </row>
    <row r="42" spans="1:28" s="26" customFormat="1" ht="19.5" customHeight="1" x14ac:dyDescent="0.25">
      <c r="A42" s="23" t="s">
        <v>123</v>
      </c>
      <c r="B42" s="1" t="s">
        <v>120</v>
      </c>
      <c r="C42" s="306"/>
      <c r="D42" s="303"/>
      <c r="E42" s="1">
        <v>7</v>
      </c>
      <c r="F42" s="12">
        <v>44837</v>
      </c>
      <c r="G42" s="60">
        <f t="shared" si="5"/>
        <v>44844</v>
      </c>
      <c r="H42" s="92"/>
      <c r="I42" s="24"/>
      <c r="J42" s="24"/>
      <c r="K42" s="25"/>
      <c r="L42" s="25"/>
      <c r="M42" s="24"/>
      <c r="N42" s="24"/>
      <c r="O42" s="24"/>
      <c r="P42" s="72"/>
      <c r="Q42" s="63"/>
      <c r="R42" s="64"/>
      <c r="S42" s="64"/>
      <c r="T42" s="24"/>
      <c r="U42" s="24"/>
      <c r="V42" s="24"/>
      <c r="W42" s="24"/>
      <c r="X42" s="24"/>
      <c r="Y42" s="24"/>
      <c r="Z42" s="24"/>
      <c r="AA42" s="24"/>
      <c r="AB42" s="32"/>
    </row>
    <row r="43" spans="1:28" s="26" customFormat="1" ht="19.5" customHeight="1" x14ac:dyDescent="0.25">
      <c r="A43" s="23" t="s">
        <v>124</v>
      </c>
      <c r="B43" s="1" t="s">
        <v>120</v>
      </c>
      <c r="C43" s="306"/>
      <c r="D43" s="303"/>
      <c r="E43" s="1">
        <v>21</v>
      </c>
      <c r="F43" s="12">
        <v>44844</v>
      </c>
      <c r="G43" s="60">
        <f t="shared" si="5"/>
        <v>44865</v>
      </c>
      <c r="H43" s="92"/>
      <c r="I43" s="24"/>
      <c r="J43" s="24"/>
      <c r="K43" s="25"/>
      <c r="L43" s="25"/>
      <c r="M43" s="24"/>
      <c r="N43" s="24"/>
      <c r="O43" s="24"/>
      <c r="P43" s="72"/>
      <c r="Q43" s="63"/>
      <c r="R43" s="64"/>
      <c r="S43" s="64"/>
      <c r="T43" s="24"/>
      <c r="U43" s="24"/>
      <c r="V43" s="24"/>
      <c r="W43" s="24"/>
      <c r="X43" s="24"/>
      <c r="Y43" s="24"/>
      <c r="Z43" s="24"/>
      <c r="AA43" s="24"/>
      <c r="AB43" s="32"/>
    </row>
    <row r="44" spans="1:28" s="26" customFormat="1" ht="19.5" customHeight="1" x14ac:dyDescent="0.25">
      <c r="A44" s="23" t="s">
        <v>125</v>
      </c>
      <c r="B44" s="1" t="s">
        <v>120</v>
      </c>
      <c r="C44" s="306"/>
      <c r="D44" s="303"/>
      <c r="E44" s="1">
        <v>30</v>
      </c>
      <c r="F44" s="12">
        <v>44865</v>
      </c>
      <c r="G44" s="60">
        <f t="shared" si="5"/>
        <v>44895</v>
      </c>
      <c r="H44" s="92"/>
      <c r="I44" s="24"/>
      <c r="J44" s="24"/>
      <c r="K44" s="25"/>
      <c r="L44" s="25"/>
      <c r="M44" s="24"/>
      <c r="N44" s="24"/>
      <c r="O44" s="24"/>
      <c r="P44" s="72"/>
      <c r="Q44" s="63"/>
      <c r="R44" s="64"/>
      <c r="S44" s="64"/>
      <c r="T44" s="24"/>
      <c r="U44" s="24"/>
      <c r="V44" s="24"/>
      <c r="W44" s="24"/>
      <c r="X44" s="24"/>
      <c r="Y44" s="24"/>
      <c r="Z44" s="24"/>
      <c r="AA44" s="24"/>
      <c r="AB44" s="32"/>
    </row>
    <row r="45" spans="1:28" s="26" customFormat="1" ht="19.5" customHeight="1" x14ac:dyDescent="0.25">
      <c r="A45" s="23" t="s">
        <v>126</v>
      </c>
      <c r="B45" s="1" t="s">
        <v>120</v>
      </c>
      <c r="C45" s="306"/>
      <c r="D45" s="303"/>
      <c r="E45" s="1">
        <v>4</v>
      </c>
      <c r="F45" s="12">
        <v>44895</v>
      </c>
      <c r="G45" s="60">
        <f t="shared" si="5"/>
        <v>44899</v>
      </c>
      <c r="H45" s="92"/>
      <c r="I45" s="24"/>
      <c r="J45" s="24"/>
      <c r="K45" s="25"/>
      <c r="L45" s="25"/>
      <c r="M45" s="24"/>
      <c r="N45" s="24"/>
      <c r="O45" s="24"/>
      <c r="P45" s="72"/>
      <c r="Q45" s="63"/>
      <c r="R45" s="64"/>
      <c r="S45" s="64"/>
      <c r="T45" s="24"/>
      <c r="U45" s="24"/>
      <c r="V45" s="24"/>
      <c r="W45" s="24"/>
      <c r="X45" s="24"/>
      <c r="Y45" s="24"/>
      <c r="Z45" s="24"/>
      <c r="AA45" s="24"/>
      <c r="AB45" s="32"/>
    </row>
    <row r="46" spans="1:28" s="26" customFormat="1" ht="19.5" customHeight="1" x14ac:dyDescent="0.25">
      <c r="A46" s="23" t="s">
        <v>127</v>
      </c>
      <c r="B46" s="1" t="s">
        <v>120</v>
      </c>
      <c r="C46" s="306"/>
      <c r="D46" s="303"/>
      <c r="E46" s="1">
        <v>7</v>
      </c>
      <c r="F46" s="12">
        <v>44900</v>
      </c>
      <c r="G46" s="60">
        <f t="shared" si="5"/>
        <v>44907</v>
      </c>
      <c r="H46" s="92"/>
      <c r="I46" s="24"/>
      <c r="J46" s="24"/>
      <c r="K46" s="25"/>
      <c r="L46" s="25"/>
      <c r="M46" s="24"/>
      <c r="N46" s="24"/>
      <c r="O46" s="24"/>
      <c r="P46" s="72"/>
      <c r="Q46" s="63"/>
      <c r="R46" s="64"/>
      <c r="S46" s="64"/>
      <c r="T46" s="24"/>
      <c r="U46" s="24"/>
      <c r="V46" s="24"/>
      <c r="W46" s="24"/>
      <c r="X46" s="24"/>
      <c r="Y46" s="24"/>
      <c r="Z46" s="24"/>
      <c r="AA46" s="24"/>
      <c r="AB46" s="32"/>
    </row>
    <row r="47" spans="1:28" s="26" customFormat="1" ht="19.5" customHeight="1" x14ac:dyDescent="0.25">
      <c r="A47" s="23" t="s">
        <v>128</v>
      </c>
      <c r="B47" s="1" t="s">
        <v>120</v>
      </c>
      <c r="C47" s="307"/>
      <c r="D47" s="304"/>
      <c r="E47" s="1">
        <v>7</v>
      </c>
      <c r="F47" s="12">
        <v>44907</v>
      </c>
      <c r="G47" s="60">
        <f t="shared" si="5"/>
        <v>44914</v>
      </c>
      <c r="H47" s="92"/>
      <c r="I47" s="24"/>
      <c r="J47" s="24"/>
      <c r="K47" s="25"/>
      <c r="L47" s="25"/>
      <c r="M47" s="24"/>
      <c r="N47" s="24"/>
      <c r="O47" s="24"/>
      <c r="P47" s="72"/>
      <c r="Q47" s="63"/>
      <c r="R47" s="64"/>
      <c r="S47" s="64"/>
      <c r="T47" s="24"/>
      <c r="U47" s="24"/>
      <c r="V47" s="24"/>
      <c r="W47" s="24"/>
      <c r="X47" s="24"/>
      <c r="Y47" s="24"/>
      <c r="Z47" s="24"/>
      <c r="AA47" s="24"/>
      <c r="AB47" s="32"/>
    </row>
    <row r="48" spans="1:28" s="26" customFormat="1" ht="19.5" customHeight="1" x14ac:dyDescent="0.25">
      <c r="A48" s="14" t="s">
        <v>51</v>
      </c>
      <c r="B48" s="1" t="s">
        <v>5</v>
      </c>
      <c r="C48" s="1"/>
      <c r="D48" s="11"/>
      <c r="E48" s="1">
        <f>G48-F48</f>
        <v>31</v>
      </c>
      <c r="F48" s="12">
        <f>F49</f>
        <v>44805</v>
      </c>
      <c r="G48" s="60">
        <f>G51</f>
        <v>44836</v>
      </c>
      <c r="H48" s="31"/>
      <c r="I48" s="24"/>
      <c r="J48" s="24"/>
      <c r="K48" s="25"/>
      <c r="L48" s="25"/>
      <c r="M48" s="24"/>
      <c r="N48" s="24"/>
      <c r="O48" s="24"/>
      <c r="P48" s="72"/>
      <c r="Q48" s="63"/>
      <c r="R48" s="64"/>
      <c r="S48" s="64"/>
      <c r="T48" s="24"/>
      <c r="U48" s="24"/>
      <c r="V48" s="24"/>
      <c r="W48" s="24"/>
      <c r="X48" s="24"/>
      <c r="Y48" s="24"/>
      <c r="Z48" s="24"/>
      <c r="AA48" s="24"/>
      <c r="AB48" s="32"/>
    </row>
    <row r="49" spans="1:28" s="26" customFormat="1" ht="19.5" customHeight="1" x14ac:dyDescent="0.25">
      <c r="A49" s="23" t="s">
        <v>52</v>
      </c>
      <c r="B49" s="1" t="s">
        <v>5</v>
      </c>
      <c r="C49" s="16" t="s">
        <v>36</v>
      </c>
      <c r="D49" s="1">
        <v>14</v>
      </c>
      <c r="E49" s="1">
        <v>10</v>
      </c>
      <c r="F49" s="12">
        <v>44805</v>
      </c>
      <c r="G49" s="60">
        <f>F49+E49</f>
        <v>44815</v>
      </c>
      <c r="H49" s="31"/>
      <c r="I49" s="24"/>
      <c r="J49" s="24"/>
      <c r="K49" s="25"/>
      <c r="L49" s="25"/>
      <c r="M49" s="24"/>
      <c r="N49" s="24"/>
      <c r="O49" s="24"/>
      <c r="P49" s="72"/>
      <c r="Q49" s="63"/>
      <c r="R49" s="64"/>
      <c r="S49" s="64"/>
      <c r="T49" s="24"/>
      <c r="U49" s="24"/>
      <c r="V49" s="24"/>
      <c r="W49" s="24"/>
      <c r="X49" s="24"/>
      <c r="Y49" s="24"/>
      <c r="Z49" s="24"/>
      <c r="AA49" s="24"/>
      <c r="AB49" s="32"/>
    </row>
    <row r="50" spans="1:28" s="26" customFormat="1" ht="19.5" customHeight="1" x14ac:dyDescent="0.25">
      <c r="A50" s="23" t="s">
        <v>53</v>
      </c>
      <c r="B50" s="1" t="s">
        <v>5</v>
      </c>
      <c r="C50" s="16" t="s">
        <v>36</v>
      </c>
      <c r="D50" s="1">
        <v>14</v>
      </c>
      <c r="E50" s="1">
        <v>10</v>
      </c>
      <c r="F50" s="12">
        <f>G49+1</f>
        <v>44816</v>
      </c>
      <c r="G50" s="60">
        <f>F50+E50</f>
        <v>44826</v>
      </c>
      <c r="H50" s="31"/>
      <c r="I50" s="24"/>
      <c r="J50" s="24"/>
      <c r="K50" s="25"/>
      <c r="L50" s="25"/>
      <c r="M50" s="24"/>
      <c r="N50" s="24"/>
      <c r="O50" s="24"/>
      <c r="P50" s="72"/>
      <c r="Q50" s="63"/>
      <c r="R50" s="64"/>
      <c r="S50" s="64"/>
      <c r="T50" s="24"/>
      <c r="U50" s="24"/>
      <c r="V50" s="24"/>
      <c r="W50" s="24"/>
      <c r="X50" s="24"/>
      <c r="Y50" s="24"/>
      <c r="Z50" s="24"/>
      <c r="AA50" s="24"/>
      <c r="AB50" s="32"/>
    </row>
    <row r="51" spans="1:28" s="26" customFormat="1" ht="19.5" customHeight="1" x14ac:dyDescent="0.25">
      <c r="A51" s="23" t="s">
        <v>54</v>
      </c>
      <c r="B51" s="1" t="s">
        <v>5</v>
      </c>
      <c r="C51" s="16" t="s">
        <v>55</v>
      </c>
      <c r="D51" s="1">
        <v>50</v>
      </c>
      <c r="E51" s="1">
        <v>10</v>
      </c>
      <c r="F51" s="12">
        <f>G50</f>
        <v>44826</v>
      </c>
      <c r="G51" s="60">
        <f>F51+E51</f>
        <v>44836</v>
      </c>
      <c r="H51" s="31"/>
      <c r="I51" s="24"/>
      <c r="J51" s="24"/>
      <c r="K51" s="25"/>
      <c r="L51" s="25"/>
      <c r="M51" s="24"/>
      <c r="N51" s="24"/>
      <c r="O51" s="24"/>
      <c r="P51" s="72"/>
      <c r="Q51" s="63"/>
      <c r="R51" s="64"/>
      <c r="S51" s="64"/>
      <c r="T51" s="24"/>
      <c r="U51" s="24"/>
      <c r="V51" s="24"/>
      <c r="W51" s="24"/>
      <c r="X51" s="24"/>
      <c r="Y51" s="24"/>
      <c r="Z51" s="24"/>
      <c r="AA51" s="24"/>
      <c r="AB51" s="32"/>
    </row>
    <row r="52" spans="1:28" s="26" customFormat="1" ht="19.5" customHeight="1" x14ac:dyDescent="0.25">
      <c r="A52" s="14" t="s">
        <v>56</v>
      </c>
      <c r="B52" s="1" t="s">
        <v>5</v>
      </c>
      <c r="C52" s="1"/>
      <c r="D52" s="11"/>
      <c r="E52" s="1">
        <f>G52-F52</f>
        <v>31</v>
      </c>
      <c r="F52" s="12">
        <f>F53</f>
        <v>44782</v>
      </c>
      <c r="G52" s="60">
        <f>G54</f>
        <v>44813</v>
      </c>
      <c r="H52" s="31"/>
      <c r="I52" s="24"/>
      <c r="J52" s="24"/>
      <c r="K52" s="25"/>
      <c r="L52" s="25"/>
      <c r="M52" s="24"/>
      <c r="N52" s="24"/>
      <c r="O52" s="24"/>
      <c r="P52" s="72"/>
      <c r="Q52" s="63"/>
      <c r="R52" s="64"/>
      <c r="S52" s="64"/>
      <c r="T52" s="24"/>
      <c r="U52" s="24"/>
      <c r="V52" s="24"/>
      <c r="W52" s="24"/>
      <c r="X52" s="24"/>
      <c r="Y52" s="24"/>
      <c r="Z52" s="24"/>
      <c r="AA52" s="24"/>
      <c r="AB52" s="32"/>
    </row>
    <row r="53" spans="1:28" s="26" customFormat="1" ht="19.5" customHeight="1" x14ac:dyDescent="0.25">
      <c r="A53" s="23" t="s">
        <v>57</v>
      </c>
      <c r="B53" s="1" t="s">
        <v>5</v>
      </c>
      <c r="C53" s="16" t="s">
        <v>35</v>
      </c>
      <c r="D53" s="15">
        <v>980</v>
      </c>
      <c r="E53" s="1">
        <v>15</v>
      </c>
      <c r="F53" s="12">
        <f>G30-14</f>
        <v>44782</v>
      </c>
      <c r="G53" s="60">
        <f>F53+E53</f>
        <v>44797</v>
      </c>
      <c r="H53" s="31"/>
      <c r="I53" s="24"/>
      <c r="J53" s="24"/>
      <c r="K53" s="25"/>
      <c r="L53" s="25"/>
      <c r="M53" s="24"/>
      <c r="N53" s="24"/>
      <c r="O53" s="24"/>
      <c r="P53" s="72"/>
      <c r="Q53" s="63"/>
      <c r="R53" s="64"/>
      <c r="S53" s="64"/>
      <c r="T53" s="24"/>
      <c r="U53" s="24"/>
      <c r="V53" s="24"/>
      <c r="W53" s="24"/>
      <c r="X53" s="24"/>
      <c r="Y53" s="24"/>
      <c r="Z53" s="24"/>
      <c r="AA53" s="24"/>
      <c r="AB53" s="32"/>
    </row>
    <row r="54" spans="1:28" s="26" customFormat="1" ht="19.5" customHeight="1" x14ac:dyDescent="0.25">
      <c r="A54" s="23" t="s">
        <v>58</v>
      </c>
      <c r="B54" s="1" t="s">
        <v>5</v>
      </c>
      <c r="C54" s="16" t="s">
        <v>35</v>
      </c>
      <c r="D54" s="15">
        <f>75+60+890+45</f>
        <v>1070</v>
      </c>
      <c r="E54" s="1">
        <v>21</v>
      </c>
      <c r="F54" s="12">
        <f>F53+10</f>
        <v>44792</v>
      </c>
      <c r="G54" s="60">
        <f>F54+E54</f>
        <v>44813</v>
      </c>
      <c r="H54" s="31"/>
      <c r="I54" s="24"/>
      <c r="J54" s="24"/>
      <c r="K54" s="25"/>
      <c r="L54" s="25"/>
      <c r="M54" s="24"/>
      <c r="N54" s="24"/>
      <c r="O54" s="24"/>
      <c r="P54" s="72"/>
      <c r="Q54" s="63"/>
      <c r="R54" s="64"/>
      <c r="S54" s="64"/>
      <c r="T54" s="24"/>
      <c r="U54" s="24"/>
      <c r="V54" s="24"/>
      <c r="W54" s="24"/>
      <c r="X54" s="24"/>
      <c r="Y54" s="24"/>
      <c r="Z54" s="24"/>
      <c r="AA54" s="24"/>
      <c r="AB54" s="32"/>
    </row>
    <row r="55" spans="1:28" s="26" customFormat="1" ht="19.5" customHeight="1" x14ac:dyDescent="0.25">
      <c r="A55" s="14" t="s">
        <v>61</v>
      </c>
      <c r="B55" s="1" t="s">
        <v>5</v>
      </c>
      <c r="C55" s="1"/>
      <c r="D55" s="11"/>
      <c r="E55" s="1">
        <f t="shared" ref="E55" si="6">G55-F55</f>
        <v>22</v>
      </c>
      <c r="F55" s="12">
        <f>F56</f>
        <v>44806</v>
      </c>
      <c r="G55" s="60">
        <f>G57</f>
        <v>44828</v>
      </c>
      <c r="H55" s="31"/>
      <c r="I55" s="24"/>
      <c r="J55" s="24"/>
      <c r="K55" s="25"/>
      <c r="L55" s="25"/>
      <c r="M55" s="24"/>
      <c r="N55" s="24"/>
      <c r="O55" s="24"/>
      <c r="P55" s="72"/>
      <c r="Q55" s="63"/>
      <c r="R55" s="64"/>
      <c r="S55" s="64"/>
      <c r="T55" s="24"/>
      <c r="U55" s="24"/>
      <c r="V55" s="24"/>
      <c r="W55" s="24"/>
      <c r="X55" s="24"/>
      <c r="Y55" s="24"/>
      <c r="Z55" s="24"/>
      <c r="AA55" s="24"/>
      <c r="AB55" s="32"/>
    </row>
    <row r="56" spans="1:28" s="26" customFormat="1" ht="19.5" customHeight="1" x14ac:dyDescent="0.25">
      <c r="A56" s="23" t="s">
        <v>59</v>
      </c>
      <c r="B56" s="1" t="s">
        <v>5</v>
      </c>
      <c r="C56" s="16" t="s">
        <v>35</v>
      </c>
      <c r="D56" s="1">
        <v>141</v>
      </c>
      <c r="E56" s="1">
        <v>18</v>
      </c>
      <c r="F56" s="12">
        <f>G34-21</f>
        <v>44806</v>
      </c>
      <c r="G56" s="60">
        <f>F56+E56</f>
        <v>44824</v>
      </c>
      <c r="H56" s="31"/>
      <c r="I56" s="24"/>
      <c r="J56" s="24"/>
      <c r="K56" s="25"/>
      <c r="L56" s="25"/>
      <c r="M56" s="24"/>
      <c r="N56" s="24"/>
      <c r="O56" s="24"/>
      <c r="P56" s="72"/>
      <c r="Q56" s="63"/>
      <c r="R56" s="64"/>
      <c r="S56" s="64"/>
      <c r="T56" s="24"/>
      <c r="U56" s="24"/>
      <c r="V56" s="24"/>
      <c r="W56" s="24"/>
      <c r="X56" s="24"/>
      <c r="Y56" s="24"/>
      <c r="Z56" s="24"/>
      <c r="AA56" s="24"/>
      <c r="AB56" s="32"/>
    </row>
    <row r="57" spans="1:28" s="26" customFormat="1" ht="19.5" customHeight="1" x14ac:dyDescent="0.25">
      <c r="A57" s="23" t="s">
        <v>60</v>
      </c>
      <c r="B57" s="1" t="s">
        <v>5</v>
      </c>
      <c r="C57" s="16" t="s">
        <v>35</v>
      </c>
      <c r="D57" s="1">
        <v>9</v>
      </c>
      <c r="E57" s="1">
        <v>3</v>
      </c>
      <c r="F57" s="12">
        <f>G56+1</f>
        <v>44825</v>
      </c>
      <c r="G57" s="60">
        <f>F57+E57</f>
        <v>44828</v>
      </c>
      <c r="H57" s="31"/>
      <c r="I57" s="24"/>
      <c r="J57" s="24"/>
      <c r="K57" s="25"/>
      <c r="L57" s="25"/>
      <c r="M57" s="24"/>
      <c r="N57" s="24"/>
      <c r="O57" s="24"/>
      <c r="P57" s="72"/>
      <c r="Q57" s="63"/>
      <c r="R57" s="64"/>
      <c r="S57" s="64"/>
      <c r="T57" s="24"/>
      <c r="U57" s="24"/>
      <c r="V57" s="24"/>
      <c r="W57" s="24"/>
      <c r="X57" s="24"/>
      <c r="Y57" s="24"/>
      <c r="Z57" s="24"/>
      <c r="AA57" s="24"/>
      <c r="AB57" s="32"/>
    </row>
    <row r="58" spans="1:28" s="26" customFormat="1" ht="19.5" customHeight="1" x14ac:dyDescent="0.25">
      <c r="A58" s="14" t="s">
        <v>62</v>
      </c>
      <c r="B58" s="1" t="s">
        <v>5</v>
      </c>
      <c r="C58" s="1"/>
      <c r="D58" s="1"/>
      <c r="E58" s="1">
        <f t="shared" ref="E58" si="7">G58-F58</f>
        <v>287</v>
      </c>
      <c r="F58" s="12">
        <f>F60</f>
        <v>44820</v>
      </c>
      <c r="G58" s="60">
        <f>G59</f>
        <v>45107</v>
      </c>
      <c r="H58" s="31"/>
      <c r="I58" s="24"/>
      <c r="J58" s="24"/>
      <c r="K58" s="25"/>
      <c r="L58" s="25"/>
      <c r="M58" s="24"/>
      <c r="N58" s="24"/>
      <c r="O58" s="24"/>
      <c r="P58" s="72"/>
      <c r="Q58" s="63"/>
      <c r="R58" s="64"/>
      <c r="S58" s="64"/>
      <c r="T58" s="24"/>
      <c r="U58" s="24"/>
      <c r="V58" s="24"/>
      <c r="W58" s="24"/>
      <c r="X58" s="24"/>
      <c r="Y58" s="24"/>
      <c r="Z58" s="24"/>
      <c r="AA58" s="24"/>
      <c r="AB58" s="32"/>
    </row>
    <row r="59" spans="1:28" s="26" customFormat="1" ht="19.5" customHeight="1" x14ac:dyDescent="0.25">
      <c r="A59" s="23" t="s">
        <v>98</v>
      </c>
      <c r="B59" s="1" t="s">
        <v>5</v>
      </c>
      <c r="C59" s="16" t="s">
        <v>35</v>
      </c>
      <c r="D59" s="1">
        <f>10+7</f>
        <v>17</v>
      </c>
      <c r="E59" s="1">
        <v>5</v>
      </c>
      <c r="F59" s="12">
        <f>G36+1</f>
        <v>45102</v>
      </c>
      <c r="G59" s="60">
        <f>F59+E59</f>
        <v>45107</v>
      </c>
      <c r="H59" s="31"/>
      <c r="I59" s="24"/>
      <c r="J59" s="24"/>
      <c r="K59" s="25"/>
      <c r="L59" s="25"/>
      <c r="M59" s="24"/>
      <c r="N59" s="24"/>
      <c r="O59" s="24"/>
      <c r="P59" s="72"/>
      <c r="Q59" s="63"/>
      <c r="R59" s="64"/>
      <c r="S59" s="64"/>
      <c r="T59" s="24"/>
      <c r="U59" s="24"/>
      <c r="V59" s="24"/>
      <c r="W59" s="24"/>
      <c r="X59" s="24"/>
      <c r="Y59" s="24"/>
      <c r="Z59" s="24"/>
      <c r="AA59" s="24"/>
      <c r="AB59" s="32"/>
    </row>
    <row r="60" spans="1:28" s="26" customFormat="1" ht="19.5" customHeight="1" x14ac:dyDescent="0.25">
      <c r="A60" s="23" t="s">
        <v>63</v>
      </c>
      <c r="B60" s="1" t="s">
        <v>5</v>
      </c>
      <c r="C60" s="16" t="s">
        <v>35</v>
      </c>
      <c r="D60" s="1">
        <v>99</v>
      </c>
      <c r="E60" s="1">
        <v>7</v>
      </c>
      <c r="F60" s="12">
        <f>G34-7</f>
        <v>44820</v>
      </c>
      <c r="G60" s="60">
        <f t="shared" ref="G60:G61" si="8">F60+E60</f>
        <v>44827</v>
      </c>
      <c r="H60" s="31"/>
      <c r="I60" s="24"/>
      <c r="J60" s="24"/>
      <c r="K60" s="25"/>
      <c r="L60" s="25"/>
      <c r="M60" s="24"/>
      <c r="N60" s="24"/>
      <c r="O60" s="24"/>
      <c r="P60" s="72"/>
      <c r="Q60" s="63"/>
      <c r="R60" s="64"/>
      <c r="S60" s="64"/>
      <c r="T60" s="24"/>
      <c r="U60" s="24"/>
      <c r="V60" s="24"/>
      <c r="W60" s="24"/>
      <c r="X60" s="24"/>
      <c r="Y60" s="24"/>
      <c r="Z60" s="24"/>
      <c r="AA60" s="24"/>
      <c r="AB60" s="32"/>
    </row>
    <row r="61" spans="1:28" s="26" customFormat="1" ht="19.5" customHeight="1" x14ac:dyDescent="0.25">
      <c r="A61" s="23" t="s">
        <v>64</v>
      </c>
      <c r="B61" s="1" t="s">
        <v>5</v>
      </c>
      <c r="C61" s="16" t="s">
        <v>35</v>
      </c>
      <c r="D61" s="1">
        <v>127</v>
      </c>
      <c r="E61" s="1">
        <v>10</v>
      </c>
      <c r="F61" s="12">
        <f>F60</f>
        <v>44820</v>
      </c>
      <c r="G61" s="60">
        <f t="shared" si="8"/>
        <v>44830</v>
      </c>
      <c r="H61" s="31"/>
      <c r="I61" s="24"/>
      <c r="J61" s="24"/>
      <c r="K61" s="25"/>
      <c r="L61" s="25"/>
      <c r="M61" s="24"/>
      <c r="N61" s="24"/>
      <c r="O61" s="24"/>
      <c r="P61" s="72"/>
      <c r="Q61" s="63"/>
      <c r="R61" s="64"/>
      <c r="S61" s="64"/>
      <c r="T61" s="24"/>
      <c r="U61" s="24"/>
      <c r="V61" s="24"/>
      <c r="W61" s="24"/>
      <c r="X61" s="24"/>
      <c r="Y61" s="24"/>
      <c r="Z61" s="24"/>
      <c r="AA61" s="24"/>
      <c r="AB61" s="32"/>
    </row>
    <row r="62" spans="1:28" s="26" customFormat="1" ht="24" customHeight="1" x14ac:dyDescent="0.25">
      <c r="A62" s="41" t="s">
        <v>85</v>
      </c>
      <c r="B62" s="1" t="s">
        <v>5</v>
      </c>
      <c r="C62" s="1"/>
      <c r="D62" s="1"/>
      <c r="E62" s="1">
        <v>14</v>
      </c>
      <c r="F62" s="12">
        <f>G36-2</f>
        <v>45099</v>
      </c>
      <c r="G62" s="60">
        <f>F62+E62</f>
        <v>45113</v>
      </c>
      <c r="H62" s="42"/>
      <c r="I62" s="43"/>
      <c r="J62" s="43"/>
      <c r="K62" s="43"/>
      <c r="L62" s="43"/>
      <c r="M62" s="24"/>
      <c r="N62" s="43"/>
      <c r="O62" s="43"/>
      <c r="P62" s="73"/>
      <c r="Q62" s="66"/>
      <c r="R62" s="65"/>
      <c r="S62" s="65"/>
      <c r="T62" s="24"/>
      <c r="U62" s="24"/>
      <c r="V62" s="24"/>
      <c r="W62" s="24"/>
      <c r="X62" s="24"/>
      <c r="Y62" s="24"/>
      <c r="Z62" s="24"/>
      <c r="AA62" s="24"/>
      <c r="AB62" s="32"/>
    </row>
    <row r="63" spans="1:28" s="26" customFormat="1" ht="21.75" customHeight="1" x14ac:dyDescent="0.25">
      <c r="A63" s="41" t="s">
        <v>92</v>
      </c>
      <c r="B63" s="1" t="s">
        <v>5</v>
      </c>
      <c r="C63" s="1"/>
      <c r="D63" s="1"/>
      <c r="E63" s="1">
        <v>14</v>
      </c>
      <c r="F63" s="12">
        <f>G36+1</f>
        <v>45102</v>
      </c>
      <c r="G63" s="60">
        <f t="shared" ref="G63:G64" si="9">F63+E63</f>
        <v>45116</v>
      </c>
      <c r="H63" s="31"/>
      <c r="I63" s="24"/>
      <c r="J63" s="24"/>
      <c r="K63" s="25"/>
      <c r="L63" s="25"/>
      <c r="M63" s="24"/>
      <c r="N63" s="24"/>
      <c r="O63" s="24"/>
      <c r="P63" s="72"/>
      <c r="Q63" s="63"/>
      <c r="R63" s="64"/>
      <c r="S63" s="64"/>
      <c r="T63" s="24"/>
      <c r="U63" s="24"/>
      <c r="V63" s="24"/>
      <c r="W63" s="24"/>
      <c r="X63" s="24"/>
      <c r="Y63" s="24"/>
      <c r="Z63" s="24"/>
      <c r="AA63" s="24"/>
      <c r="AB63" s="32"/>
    </row>
    <row r="64" spans="1:28" s="26" customFormat="1" ht="24" customHeight="1" x14ac:dyDescent="0.25">
      <c r="A64" s="41" t="s">
        <v>86</v>
      </c>
      <c r="B64" s="1" t="s">
        <v>5</v>
      </c>
      <c r="C64" s="1"/>
      <c r="D64" s="1"/>
      <c r="E64" s="1">
        <v>14</v>
      </c>
      <c r="F64" s="12">
        <f>F63</f>
        <v>45102</v>
      </c>
      <c r="G64" s="60">
        <f t="shared" si="9"/>
        <v>45116</v>
      </c>
      <c r="H64" s="31"/>
      <c r="I64" s="24"/>
      <c r="J64" s="24"/>
      <c r="K64" s="25"/>
      <c r="L64" s="25"/>
      <c r="M64" s="24"/>
      <c r="N64" s="24"/>
      <c r="O64" s="24"/>
      <c r="P64" s="72"/>
      <c r="Q64" s="63"/>
      <c r="R64" s="64"/>
      <c r="S64" s="64"/>
      <c r="T64" s="24"/>
      <c r="U64" s="24"/>
      <c r="V64" s="24"/>
      <c r="W64" s="24"/>
      <c r="X64" s="24"/>
      <c r="Y64" s="24"/>
      <c r="Z64" s="24"/>
      <c r="AA64" s="24"/>
      <c r="AB64" s="32"/>
    </row>
    <row r="65" spans="1:28" s="26" customFormat="1" ht="21" customHeight="1" x14ac:dyDescent="0.25">
      <c r="A65" s="44" t="s">
        <v>87</v>
      </c>
      <c r="B65" s="1" t="s">
        <v>5</v>
      </c>
      <c r="C65" s="1"/>
      <c r="D65" s="11"/>
      <c r="E65" s="1">
        <f>G65-F65</f>
        <v>91</v>
      </c>
      <c r="F65" s="12">
        <f>F66</f>
        <v>44774</v>
      </c>
      <c r="G65" s="60">
        <f>G69</f>
        <v>44865</v>
      </c>
      <c r="H65" s="31"/>
      <c r="I65" s="24"/>
      <c r="J65" s="24"/>
      <c r="K65" s="25"/>
      <c r="L65" s="25"/>
      <c r="M65" s="24"/>
      <c r="N65" s="24"/>
      <c r="O65" s="24"/>
      <c r="P65" s="72"/>
      <c r="Q65" s="63"/>
      <c r="R65" s="64"/>
      <c r="S65" s="64"/>
      <c r="T65" s="24"/>
      <c r="U65" s="24"/>
      <c r="V65" s="24"/>
      <c r="W65" s="24"/>
      <c r="X65" s="24"/>
      <c r="Y65" s="24"/>
      <c r="Z65" s="24"/>
      <c r="AA65" s="24"/>
      <c r="AB65" s="32"/>
    </row>
    <row r="66" spans="1:28" s="26" customFormat="1" ht="19.5" customHeight="1" x14ac:dyDescent="0.25">
      <c r="A66" s="23" t="s">
        <v>68</v>
      </c>
      <c r="B66" s="1" t="s">
        <v>5</v>
      </c>
      <c r="C66" s="1" t="s">
        <v>36</v>
      </c>
      <c r="D66" s="15">
        <v>2566</v>
      </c>
      <c r="E66" s="1">
        <f t="shared" ref="E66:E83" si="10">G66-F66</f>
        <v>60</v>
      </c>
      <c r="F66" s="12">
        <v>44774</v>
      </c>
      <c r="G66" s="60">
        <v>44834</v>
      </c>
      <c r="H66" s="31"/>
      <c r="I66" s="24"/>
      <c r="J66" s="24"/>
      <c r="K66" s="25"/>
      <c r="L66" s="25"/>
      <c r="M66" s="24"/>
      <c r="N66" s="24"/>
      <c r="O66" s="24"/>
      <c r="P66" s="72"/>
      <c r="Q66" s="63"/>
      <c r="R66" s="64"/>
      <c r="S66" s="64"/>
      <c r="T66" s="24"/>
      <c r="U66" s="24"/>
      <c r="V66" s="24"/>
      <c r="W66" s="24"/>
      <c r="X66" s="24"/>
      <c r="Y66" s="24"/>
      <c r="Z66" s="24"/>
      <c r="AA66" s="24"/>
      <c r="AB66" s="32"/>
    </row>
    <row r="67" spans="1:28" s="26" customFormat="1" ht="19.5" customHeight="1" x14ac:dyDescent="0.25">
      <c r="A67" s="23" t="s">
        <v>69</v>
      </c>
      <c r="B67" s="1" t="s">
        <v>5</v>
      </c>
      <c r="C67" s="1" t="s">
        <v>42</v>
      </c>
      <c r="D67" s="15">
        <v>727</v>
      </c>
      <c r="E67" s="1">
        <f t="shared" si="10"/>
        <v>77</v>
      </c>
      <c r="F67" s="12">
        <v>44788</v>
      </c>
      <c r="G67" s="60">
        <v>44865</v>
      </c>
      <c r="H67" s="31"/>
      <c r="I67" s="24"/>
      <c r="J67" s="24"/>
      <c r="K67" s="25"/>
      <c r="L67" s="25"/>
      <c r="M67" s="24"/>
      <c r="N67" s="24"/>
      <c r="O67" s="24"/>
      <c r="P67" s="72"/>
      <c r="Q67" s="63"/>
      <c r="R67" s="64"/>
      <c r="S67" s="64"/>
      <c r="T67" s="24"/>
      <c r="U67" s="24"/>
      <c r="V67" s="24"/>
      <c r="W67" s="24"/>
      <c r="X67" s="24"/>
      <c r="Y67" s="24"/>
      <c r="Z67" s="24"/>
      <c r="AA67" s="24"/>
      <c r="AB67" s="32"/>
    </row>
    <row r="68" spans="1:28" s="26" customFormat="1" ht="19.5" customHeight="1" x14ac:dyDescent="0.25">
      <c r="A68" s="23" t="s">
        <v>70</v>
      </c>
      <c r="B68" s="1" t="s">
        <v>5</v>
      </c>
      <c r="C68" s="1" t="s">
        <v>42</v>
      </c>
      <c r="D68" s="15">
        <v>3849</v>
      </c>
      <c r="E68" s="1">
        <f t="shared" si="10"/>
        <v>77</v>
      </c>
      <c r="F68" s="12">
        <v>44788</v>
      </c>
      <c r="G68" s="60">
        <v>44865</v>
      </c>
      <c r="H68" s="31"/>
      <c r="I68" s="24"/>
      <c r="J68" s="24"/>
      <c r="K68" s="25"/>
      <c r="L68" s="25"/>
      <c r="M68" s="24"/>
      <c r="N68" s="24"/>
      <c r="O68" s="24"/>
      <c r="P68" s="72"/>
      <c r="Q68" s="63"/>
      <c r="R68" s="64"/>
      <c r="S68" s="64"/>
      <c r="T68" s="24"/>
      <c r="U68" s="24"/>
      <c r="V68" s="24"/>
      <c r="W68" s="24"/>
      <c r="X68" s="24"/>
      <c r="Y68" s="24"/>
      <c r="Z68" s="24"/>
      <c r="AA68" s="24"/>
      <c r="AB68" s="32"/>
    </row>
    <row r="69" spans="1:28" s="26" customFormat="1" ht="19.5" customHeight="1" x14ac:dyDescent="0.25">
      <c r="A69" s="23" t="s">
        <v>67</v>
      </c>
      <c r="B69" s="1" t="s">
        <v>5</v>
      </c>
      <c r="C69" s="1" t="s">
        <v>42</v>
      </c>
      <c r="D69" s="15">
        <v>4103</v>
      </c>
      <c r="E69" s="1">
        <f t="shared" si="10"/>
        <v>30</v>
      </c>
      <c r="F69" s="12">
        <v>44835</v>
      </c>
      <c r="G69" s="60">
        <v>44865</v>
      </c>
      <c r="H69" s="31"/>
      <c r="I69" s="24"/>
      <c r="J69" s="24"/>
      <c r="K69" s="25"/>
      <c r="L69" s="25"/>
      <c r="M69" s="24"/>
      <c r="N69" s="24"/>
      <c r="O69" s="24"/>
      <c r="P69" s="72"/>
      <c r="Q69" s="63"/>
      <c r="R69" s="64"/>
      <c r="S69" s="64"/>
      <c r="T69" s="24"/>
      <c r="U69" s="24"/>
      <c r="V69" s="24"/>
      <c r="W69" s="24"/>
      <c r="X69" s="24"/>
      <c r="Y69" s="24"/>
      <c r="Z69" s="24"/>
      <c r="AA69" s="24"/>
      <c r="AB69" s="32"/>
    </row>
    <row r="70" spans="1:28" s="26" customFormat="1" ht="19.5" customHeight="1" x14ac:dyDescent="0.25">
      <c r="A70" s="14" t="s">
        <v>88</v>
      </c>
      <c r="B70" s="1" t="s">
        <v>5</v>
      </c>
      <c r="C70" s="1"/>
      <c r="D70" s="11"/>
      <c r="E70" s="1">
        <f t="shared" si="10"/>
        <v>91</v>
      </c>
      <c r="F70" s="12">
        <f>F71</f>
        <v>44774</v>
      </c>
      <c r="G70" s="60">
        <f>G82</f>
        <v>44865</v>
      </c>
      <c r="H70" s="31"/>
      <c r="I70" s="24"/>
      <c r="J70" s="24"/>
      <c r="K70" s="25"/>
      <c r="L70" s="25"/>
      <c r="M70" s="24"/>
      <c r="N70" s="24"/>
      <c r="O70" s="24"/>
      <c r="P70" s="72"/>
      <c r="Q70" s="63"/>
      <c r="R70" s="64"/>
      <c r="S70" s="64"/>
      <c r="T70" s="24"/>
      <c r="U70" s="24"/>
      <c r="V70" s="24"/>
      <c r="W70" s="24"/>
      <c r="X70" s="24"/>
      <c r="Y70" s="24"/>
      <c r="Z70" s="24"/>
      <c r="AA70" s="24"/>
      <c r="AB70" s="32"/>
    </row>
    <row r="71" spans="1:28" s="26" customFormat="1" ht="19.5" customHeight="1" x14ac:dyDescent="0.25">
      <c r="A71" s="45" t="s">
        <v>71</v>
      </c>
      <c r="B71" s="1" t="s">
        <v>5</v>
      </c>
      <c r="C71" s="1"/>
      <c r="D71" s="11"/>
      <c r="E71" s="1">
        <f t="shared" si="10"/>
        <v>91</v>
      </c>
      <c r="F71" s="12">
        <v>44774</v>
      </c>
      <c r="G71" s="60">
        <f>G74</f>
        <v>44865</v>
      </c>
      <c r="H71" s="31"/>
      <c r="I71" s="24"/>
      <c r="J71" s="24"/>
      <c r="K71" s="25"/>
      <c r="L71" s="25"/>
      <c r="M71" s="24"/>
      <c r="N71" s="24"/>
      <c r="O71" s="24"/>
      <c r="P71" s="72"/>
      <c r="Q71" s="63"/>
      <c r="R71" s="64"/>
      <c r="S71" s="64"/>
      <c r="T71" s="24"/>
      <c r="U71" s="24"/>
      <c r="V71" s="24"/>
      <c r="W71" s="24"/>
      <c r="X71" s="24"/>
      <c r="Y71" s="24"/>
      <c r="Z71" s="24"/>
      <c r="AA71" s="24"/>
      <c r="AB71" s="32"/>
    </row>
    <row r="72" spans="1:28" s="26" customFormat="1" ht="19.5" customHeight="1" x14ac:dyDescent="0.25">
      <c r="A72" s="23" t="s">
        <v>74</v>
      </c>
      <c r="B72" s="1" t="s">
        <v>5</v>
      </c>
      <c r="C72" s="1" t="s">
        <v>76</v>
      </c>
      <c r="D72" s="15">
        <v>2200</v>
      </c>
      <c r="E72" s="1">
        <v>45</v>
      </c>
      <c r="F72" s="12">
        <v>44774</v>
      </c>
      <c r="G72" s="60">
        <f>F72+E72</f>
        <v>44819</v>
      </c>
      <c r="H72" s="31"/>
      <c r="I72" s="24"/>
      <c r="J72" s="24"/>
      <c r="K72" s="25"/>
      <c r="L72" s="25"/>
      <c r="M72" s="24"/>
      <c r="N72" s="24"/>
      <c r="O72" s="24"/>
      <c r="P72" s="72"/>
      <c r="Q72" s="63"/>
      <c r="R72" s="64"/>
      <c r="S72" s="64"/>
      <c r="T72" s="24"/>
      <c r="U72" s="24"/>
      <c r="V72" s="24"/>
      <c r="W72" s="24"/>
      <c r="X72" s="24"/>
      <c r="Y72" s="24"/>
      <c r="Z72" s="24"/>
      <c r="AA72" s="24"/>
      <c r="AB72" s="32"/>
    </row>
    <row r="73" spans="1:28" s="26" customFormat="1" ht="19.5" customHeight="1" x14ac:dyDescent="0.25">
      <c r="A73" s="23" t="s">
        <v>75</v>
      </c>
      <c r="B73" s="1" t="s">
        <v>5</v>
      </c>
      <c r="C73" s="1" t="s">
        <v>42</v>
      </c>
      <c r="D73" s="15">
        <v>267</v>
      </c>
      <c r="E73" s="1">
        <v>30</v>
      </c>
      <c r="F73" s="12">
        <v>44805</v>
      </c>
      <c r="G73" s="60">
        <f>F73+E73</f>
        <v>44835</v>
      </c>
      <c r="H73" s="31"/>
      <c r="I73" s="24"/>
      <c r="J73" s="24"/>
      <c r="K73" s="25"/>
      <c r="L73" s="25"/>
      <c r="M73" s="24"/>
      <c r="N73" s="24"/>
      <c r="O73" s="24"/>
      <c r="P73" s="72"/>
      <c r="Q73" s="63"/>
      <c r="R73" s="64"/>
      <c r="S73" s="64"/>
      <c r="T73" s="24"/>
      <c r="U73" s="24"/>
      <c r="V73" s="24"/>
      <c r="W73" s="24"/>
      <c r="X73" s="24"/>
      <c r="Y73" s="24"/>
      <c r="Z73" s="24"/>
      <c r="AA73" s="24"/>
      <c r="AB73" s="32"/>
    </row>
    <row r="74" spans="1:28" s="26" customFormat="1" ht="19.5" customHeight="1" x14ac:dyDescent="0.25">
      <c r="A74" s="23" t="s">
        <v>67</v>
      </c>
      <c r="B74" s="1" t="s">
        <v>5</v>
      </c>
      <c r="C74" s="1" t="s">
        <v>42</v>
      </c>
      <c r="D74" s="15">
        <v>267</v>
      </c>
      <c r="E74" s="1">
        <f>G74-F74</f>
        <v>30</v>
      </c>
      <c r="F74" s="12">
        <v>44835</v>
      </c>
      <c r="G74" s="60">
        <v>44865</v>
      </c>
      <c r="H74" s="31"/>
      <c r="I74" s="24"/>
      <c r="J74" s="24"/>
      <c r="K74" s="25"/>
      <c r="L74" s="25"/>
      <c r="M74" s="24"/>
      <c r="N74" s="24"/>
      <c r="O74" s="24"/>
      <c r="P74" s="72"/>
      <c r="Q74" s="63"/>
      <c r="R74" s="64"/>
      <c r="S74" s="64"/>
      <c r="T74" s="24"/>
      <c r="U74" s="24"/>
      <c r="V74" s="24"/>
      <c r="W74" s="24"/>
      <c r="X74" s="24"/>
      <c r="Y74" s="24"/>
      <c r="Z74" s="24"/>
      <c r="AA74" s="24"/>
      <c r="AB74" s="32"/>
    </row>
    <row r="75" spans="1:28" s="26" customFormat="1" ht="19.5" customHeight="1" x14ac:dyDescent="0.25">
      <c r="A75" s="45" t="s">
        <v>72</v>
      </c>
      <c r="B75" s="1" t="s">
        <v>5</v>
      </c>
      <c r="C75" s="1"/>
      <c r="D75" s="11"/>
      <c r="E75" s="1">
        <f t="shared" si="10"/>
        <v>91</v>
      </c>
      <c r="F75" s="12">
        <f>F76</f>
        <v>44774</v>
      </c>
      <c r="G75" s="60">
        <f>G78</f>
        <v>44865</v>
      </c>
      <c r="H75" s="31"/>
      <c r="I75" s="24"/>
      <c r="J75" s="24"/>
      <c r="K75" s="25"/>
      <c r="L75" s="25"/>
      <c r="M75" s="24"/>
      <c r="N75" s="24"/>
      <c r="O75" s="24"/>
      <c r="P75" s="72"/>
      <c r="Q75" s="63"/>
      <c r="R75" s="64"/>
      <c r="S75" s="64"/>
      <c r="T75" s="24"/>
      <c r="U75" s="24"/>
      <c r="V75" s="24"/>
      <c r="W75" s="24"/>
      <c r="X75" s="24"/>
      <c r="Y75" s="24"/>
      <c r="Z75" s="24"/>
      <c r="AA75" s="24"/>
      <c r="AB75" s="32"/>
    </row>
    <row r="76" spans="1:28" s="26" customFormat="1" ht="19.5" customHeight="1" x14ac:dyDescent="0.25">
      <c r="A76" s="23" t="s">
        <v>74</v>
      </c>
      <c r="B76" s="1" t="s">
        <v>5</v>
      </c>
      <c r="C76" s="1" t="s">
        <v>77</v>
      </c>
      <c r="D76" s="1">
        <v>11322</v>
      </c>
      <c r="E76" s="1">
        <v>45</v>
      </c>
      <c r="F76" s="12">
        <v>44774</v>
      </c>
      <c r="G76" s="60">
        <f>F76+E76</f>
        <v>44819</v>
      </c>
      <c r="H76" s="31"/>
      <c r="I76" s="24"/>
      <c r="J76" s="24"/>
      <c r="K76" s="25"/>
      <c r="L76" s="25"/>
      <c r="M76" s="24"/>
      <c r="N76" s="24"/>
      <c r="O76" s="24"/>
      <c r="P76" s="72"/>
      <c r="Q76" s="63"/>
      <c r="R76" s="64"/>
      <c r="S76" s="64"/>
      <c r="T76" s="24"/>
      <c r="U76" s="24"/>
      <c r="V76" s="24"/>
      <c r="W76" s="24"/>
      <c r="X76" s="24"/>
      <c r="Y76" s="24"/>
      <c r="Z76" s="24"/>
      <c r="AA76" s="24"/>
      <c r="AB76" s="32"/>
    </row>
    <row r="77" spans="1:28" s="26" customFormat="1" ht="19.5" customHeight="1" x14ac:dyDescent="0.25">
      <c r="A77" s="23" t="s">
        <v>75</v>
      </c>
      <c r="B77" s="1" t="s">
        <v>5</v>
      </c>
      <c r="C77" s="1" t="s">
        <v>42</v>
      </c>
      <c r="D77" s="1">
        <v>1260</v>
      </c>
      <c r="E77" s="1">
        <v>60</v>
      </c>
      <c r="F77" s="12">
        <v>44805</v>
      </c>
      <c r="G77" s="60">
        <f>F77+E77</f>
        <v>44865</v>
      </c>
      <c r="H77" s="31"/>
      <c r="I77" s="24"/>
      <c r="J77" s="24"/>
      <c r="K77" s="25"/>
      <c r="L77" s="25"/>
      <c r="M77" s="24"/>
      <c r="N77" s="24"/>
      <c r="O77" s="24"/>
      <c r="P77" s="72"/>
      <c r="Q77" s="63"/>
      <c r="R77" s="64"/>
      <c r="S77" s="64"/>
      <c r="T77" s="24"/>
      <c r="U77" s="24"/>
      <c r="V77" s="24"/>
      <c r="W77" s="24"/>
      <c r="X77" s="24"/>
      <c r="Y77" s="24"/>
      <c r="Z77" s="24"/>
      <c r="AA77" s="24"/>
      <c r="AB77" s="32"/>
    </row>
    <row r="78" spans="1:28" s="26" customFormat="1" ht="19.5" customHeight="1" x14ac:dyDescent="0.25">
      <c r="A78" s="23" t="s">
        <v>67</v>
      </c>
      <c r="B78" s="1" t="s">
        <v>5</v>
      </c>
      <c r="C78" s="1" t="s">
        <v>42</v>
      </c>
      <c r="D78" s="1">
        <v>1260</v>
      </c>
      <c r="E78" s="1">
        <v>30</v>
      </c>
      <c r="F78" s="12">
        <v>44835</v>
      </c>
      <c r="G78" s="60">
        <f>F78+E78</f>
        <v>44865</v>
      </c>
      <c r="H78" s="31"/>
      <c r="I78" s="24"/>
      <c r="J78" s="24"/>
      <c r="K78" s="25"/>
      <c r="L78" s="25"/>
      <c r="M78" s="24"/>
      <c r="N78" s="24"/>
      <c r="O78" s="24"/>
      <c r="P78" s="72"/>
      <c r="Q78" s="63"/>
      <c r="R78" s="64"/>
      <c r="S78" s="64"/>
      <c r="T78" s="24"/>
      <c r="U78" s="24"/>
      <c r="V78" s="24"/>
      <c r="W78" s="24"/>
      <c r="X78" s="24"/>
      <c r="Y78" s="24"/>
      <c r="Z78" s="24"/>
      <c r="AA78" s="24"/>
      <c r="AB78" s="32"/>
    </row>
    <row r="79" spans="1:28" s="26" customFormat="1" ht="19.5" customHeight="1" x14ac:dyDescent="0.25">
      <c r="A79" s="45" t="s">
        <v>73</v>
      </c>
      <c r="B79" s="1" t="s">
        <v>5</v>
      </c>
      <c r="C79" s="1"/>
      <c r="D79" s="11"/>
      <c r="E79" s="1">
        <f>G79-F79</f>
        <v>91</v>
      </c>
      <c r="F79" s="12">
        <v>44774</v>
      </c>
      <c r="G79" s="60">
        <f>G82</f>
        <v>44865</v>
      </c>
      <c r="H79" s="31"/>
      <c r="I79" s="24"/>
      <c r="J79" s="24"/>
      <c r="K79" s="25"/>
      <c r="L79" s="25"/>
      <c r="M79" s="24"/>
      <c r="N79" s="24"/>
      <c r="O79" s="24"/>
      <c r="P79" s="72"/>
      <c r="Q79" s="63"/>
      <c r="R79" s="64"/>
      <c r="S79" s="64"/>
      <c r="T79" s="24"/>
      <c r="U79" s="24"/>
      <c r="V79" s="24"/>
      <c r="W79" s="24"/>
      <c r="X79" s="24"/>
      <c r="Y79" s="24"/>
      <c r="Z79" s="24"/>
      <c r="AA79" s="24"/>
      <c r="AB79" s="32"/>
    </row>
    <row r="80" spans="1:28" s="26" customFormat="1" ht="19.5" customHeight="1" x14ac:dyDescent="0.25">
      <c r="A80" s="23" t="s">
        <v>74</v>
      </c>
      <c r="B80" s="1" t="s">
        <v>5</v>
      </c>
      <c r="C80" s="1" t="s">
        <v>77</v>
      </c>
      <c r="D80" s="1">
        <v>1419</v>
      </c>
      <c r="E80" s="1">
        <v>45</v>
      </c>
      <c r="F80" s="12">
        <v>44774</v>
      </c>
      <c r="G80" s="60">
        <f>F80+E80</f>
        <v>44819</v>
      </c>
      <c r="H80" s="31"/>
      <c r="I80" s="24"/>
      <c r="J80" s="24"/>
      <c r="K80" s="25"/>
      <c r="L80" s="25"/>
      <c r="M80" s="24"/>
      <c r="N80" s="24"/>
      <c r="O80" s="24"/>
      <c r="P80" s="72"/>
      <c r="Q80" s="63"/>
      <c r="R80" s="64"/>
      <c r="S80" s="64"/>
      <c r="T80" s="24"/>
      <c r="U80" s="24"/>
      <c r="V80" s="24"/>
      <c r="W80" s="24"/>
      <c r="X80" s="24"/>
      <c r="Y80" s="24"/>
      <c r="Z80" s="24"/>
      <c r="AA80" s="24"/>
      <c r="AB80" s="32"/>
    </row>
    <row r="81" spans="1:28" s="26" customFormat="1" ht="19.5" customHeight="1" x14ac:dyDescent="0.25">
      <c r="A81" s="23" t="s">
        <v>75</v>
      </c>
      <c r="B81" s="1" t="s">
        <v>5</v>
      </c>
      <c r="C81" s="1" t="s">
        <v>42</v>
      </c>
      <c r="D81" s="1">
        <v>240</v>
      </c>
      <c r="E81" s="1">
        <v>29</v>
      </c>
      <c r="F81" s="12">
        <v>44805</v>
      </c>
      <c r="G81" s="60">
        <f>F81+E81</f>
        <v>44834</v>
      </c>
      <c r="H81" s="31"/>
      <c r="I81" s="24"/>
      <c r="J81" s="24"/>
      <c r="K81" s="25"/>
      <c r="L81" s="25"/>
      <c r="M81" s="24"/>
      <c r="N81" s="24"/>
      <c r="O81" s="24"/>
      <c r="P81" s="72"/>
      <c r="Q81" s="63"/>
      <c r="R81" s="64"/>
      <c r="S81" s="64"/>
      <c r="T81" s="24"/>
      <c r="U81" s="24"/>
      <c r="V81" s="24"/>
      <c r="W81" s="24"/>
      <c r="X81" s="24"/>
      <c r="Y81" s="24"/>
      <c r="Z81" s="24"/>
      <c r="AA81" s="24"/>
      <c r="AB81" s="32"/>
    </row>
    <row r="82" spans="1:28" s="26" customFormat="1" ht="19.5" customHeight="1" x14ac:dyDescent="0.25">
      <c r="A82" s="23" t="s">
        <v>67</v>
      </c>
      <c r="B82" s="1" t="s">
        <v>5</v>
      </c>
      <c r="C82" s="1" t="s">
        <v>42</v>
      </c>
      <c r="D82" s="1">
        <v>200</v>
      </c>
      <c r="E82" s="1">
        <v>30</v>
      </c>
      <c r="F82" s="12">
        <v>44835</v>
      </c>
      <c r="G82" s="60">
        <f>F82+E82</f>
        <v>44865</v>
      </c>
      <c r="H82" s="31"/>
      <c r="I82" s="24"/>
      <c r="J82" s="24"/>
      <c r="K82" s="25"/>
      <c r="L82" s="25"/>
      <c r="M82" s="24"/>
      <c r="N82" s="24"/>
      <c r="O82" s="24"/>
      <c r="P82" s="72"/>
      <c r="Q82" s="63"/>
      <c r="R82" s="64"/>
      <c r="S82" s="64"/>
      <c r="T82" s="24"/>
      <c r="U82" s="24"/>
      <c r="V82" s="24"/>
      <c r="W82" s="24"/>
      <c r="X82" s="24"/>
      <c r="Y82" s="24"/>
      <c r="Z82" s="24"/>
      <c r="AA82" s="24"/>
      <c r="AB82" s="32"/>
    </row>
    <row r="83" spans="1:28" s="26" customFormat="1" ht="19.5" customHeight="1" x14ac:dyDescent="0.25">
      <c r="A83" s="27" t="s">
        <v>89</v>
      </c>
      <c r="B83" s="1" t="s">
        <v>5</v>
      </c>
      <c r="C83" s="1"/>
      <c r="D83" s="1"/>
      <c r="E83" s="1">
        <f t="shared" si="10"/>
        <v>14</v>
      </c>
      <c r="F83" s="81">
        <f>F84</f>
        <v>45107</v>
      </c>
      <c r="G83" s="82">
        <f>G86</f>
        <v>45121</v>
      </c>
      <c r="H83" s="31"/>
      <c r="I83" s="24"/>
      <c r="J83" s="24"/>
      <c r="K83" s="25"/>
      <c r="L83" s="25"/>
      <c r="M83" s="24"/>
      <c r="N83" s="24"/>
      <c r="O83" s="24"/>
      <c r="P83" s="72"/>
      <c r="Q83" s="63"/>
      <c r="R83" s="64"/>
      <c r="S83" s="64"/>
      <c r="T83" s="24"/>
      <c r="U83" s="24"/>
      <c r="V83" s="24"/>
      <c r="W83" s="24"/>
      <c r="X83" s="24"/>
      <c r="Y83" s="24"/>
      <c r="Z83" s="24"/>
      <c r="AA83" s="24"/>
      <c r="AB83" s="32"/>
    </row>
    <row r="84" spans="1:28" s="26" customFormat="1" ht="19.5" customHeight="1" x14ac:dyDescent="0.25">
      <c r="A84" s="28" t="s">
        <v>65</v>
      </c>
      <c r="B84" s="1" t="s">
        <v>5</v>
      </c>
      <c r="C84" s="16" t="s">
        <v>35</v>
      </c>
      <c r="D84" s="1">
        <v>23</v>
      </c>
      <c r="E84" s="1">
        <v>3</v>
      </c>
      <c r="F84" s="81">
        <f>G59</f>
        <v>45107</v>
      </c>
      <c r="G84" s="82">
        <f>F84+E84</f>
        <v>45110</v>
      </c>
      <c r="H84" s="31"/>
      <c r="I84" s="24"/>
      <c r="J84" s="24"/>
      <c r="K84" s="25"/>
      <c r="L84" s="25"/>
      <c r="M84" s="24"/>
      <c r="N84" s="24"/>
      <c r="O84" s="24"/>
      <c r="P84" s="72"/>
      <c r="Q84" s="63"/>
      <c r="R84" s="64"/>
      <c r="S84" s="64"/>
      <c r="T84" s="24"/>
      <c r="U84" s="24"/>
      <c r="V84" s="24"/>
      <c r="W84" s="24"/>
      <c r="X84" s="24"/>
      <c r="Y84" s="24"/>
      <c r="Z84" s="24"/>
      <c r="AA84" s="24"/>
      <c r="AB84" s="32"/>
    </row>
    <row r="85" spans="1:28" s="26" customFormat="1" ht="19.5" customHeight="1" x14ac:dyDescent="0.25">
      <c r="A85" s="28" t="s">
        <v>103</v>
      </c>
      <c r="B85" s="1" t="s">
        <v>5</v>
      </c>
      <c r="C85" s="16" t="s">
        <v>42</v>
      </c>
      <c r="D85" s="1">
        <v>18</v>
      </c>
      <c r="E85" s="1">
        <v>2</v>
      </c>
      <c r="F85" s="81">
        <f>G84+1</f>
        <v>45111</v>
      </c>
      <c r="G85" s="82">
        <f>F85+E85</f>
        <v>45113</v>
      </c>
      <c r="H85" s="31"/>
      <c r="I85" s="24"/>
      <c r="J85" s="24"/>
      <c r="K85" s="25"/>
      <c r="L85" s="25"/>
      <c r="M85" s="24"/>
      <c r="N85" s="24"/>
      <c r="O85" s="24"/>
      <c r="P85" s="72"/>
      <c r="Q85" s="63"/>
      <c r="R85" s="64"/>
      <c r="S85" s="64"/>
      <c r="T85" s="24"/>
      <c r="U85" s="24"/>
      <c r="V85" s="24"/>
      <c r="W85" s="24"/>
      <c r="X85" s="24"/>
      <c r="Y85" s="24"/>
      <c r="Z85" s="24"/>
      <c r="AA85" s="24"/>
      <c r="AB85" s="32"/>
    </row>
    <row r="86" spans="1:28" s="26" customFormat="1" ht="19.5" customHeight="1" x14ac:dyDescent="0.25">
      <c r="A86" s="28" t="s">
        <v>109</v>
      </c>
      <c r="B86" s="1" t="s">
        <v>5</v>
      </c>
      <c r="C86" s="16" t="s">
        <v>42</v>
      </c>
      <c r="D86" s="1">
        <v>110.7</v>
      </c>
      <c r="E86" s="1">
        <v>7</v>
      </c>
      <c r="F86" s="81">
        <f>G85+1</f>
        <v>45114</v>
      </c>
      <c r="G86" s="82">
        <f>F86+E86</f>
        <v>45121</v>
      </c>
      <c r="H86" s="31"/>
      <c r="I86" s="24"/>
      <c r="J86" s="24"/>
      <c r="K86" s="25"/>
      <c r="L86" s="25"/>
      <c r="M86" s="24"/>
      <c r="N86" s="24"/>
      <c r="O86" s="24"/>
      <c r="P86" s="72"/>
      <c r="Q86" s="63"/>
      <c r="R86" s="64"/>
      <c r="S86" s="64"/>
      <c r="T86" s="24"/>
      <c r="U86" s="24"/>
      <c r="V86" s="24"/>
      <c r="W86" s="24"/>
      <c r="X86" s="24"/>
      <c r="Y86" s="24"/>
      <c r="Z86" s="24"/>
      <c r="AA86" s="24"/>
      <c r="AB86" s="32"/>
    </row>
    <row r="87" spans="1:28" s="26" customFormat="1" ht="19.5" customHeight="1" x14ac:dyDescent="0.25">
      <c r="A87" s="46" t="s">
        <v>90</v>
      </c>
      <c r="B87" s="1" t="s">
        <v>5</v>
      </c>
      <c r="C87" s="16" t="s">
        <v>42</v>
      </c>
      <c r="D87" s="1">
        <v>131</v>
      </c>
      <c r="E87" s="1">
        <f>G87-F87</f>
        <v>30</v>
      </c>
      <c r="F87" s="12">
        <f>F88</f>
        <v>44865</v>
      </c>
      <c r="G87" s="60">
        <f>G89</f>
        <v>44895</v>
      </c>
      <c r="H87" s="31"/>
      <c r="I87" s="24"/>
      <c r="J87" s="24"/>
      <c r="K87" s="25"/>
      <c r="L87" s="25"/>
      <c r="M87" s="24"/>
      <c r="N87" s="24"/>
      <c r="O87" s="24"/>
      <c r="P87" s="72"/>
      <c r="Q87" s="63"/>
      <c r="R87" s="64"/>
      <c r="S87" s="64"/>
      <c r="T87" s="24"/>
      <c r="U87" s="24"/>
      <c r="V87" s="24"/>
      <c r="W87" s="24"/>
      <c r="X87" s="24"/>
      <c r="Y87" s="24"/>
      <c r="Z87" s="24"/>
      <c r="AA87" s="24"/>
      <c r="AB87" s="32"/>
    </row>
    <row r="88" spans="1:28" s="26" customFormat="1" ht="19.5" customHeight="1" x14ac:dyDescent="0.25">
      <c r="A88" s="28" t="s">
        <v>66</v>
      </c>
      <c r="B88" s="1" t="s">
        <v>5</v>
      </c>
      <c r="C88" s="16" t="s">
        <v>37</v>
      </c>
      <c r="D88" s="1">
        <v>3050</v>
      </c>
      <c r="E88" s="1">
        <v>30</v>
      </c>
      <c r="F88" s="12">
        <f>G82</f>
        <v>44865</v>
      </c>
      <c r="G88" s="60">
        <f t="shared" ref="G88" si="11">F88+E88</f>
        <v>44895</v>
      </c>
      <c r="H88" s="31"/>
      <c r="I88" s="24"/>
      <c r="J88" s="24"/>
      <c r="K88" s="25"/>
      <c r="L88" s="25"/>
      <c r="M88" s="24"/>
      <c r="N88" s="24"/>
      <c r="O88" s="24"/>
      <c r="P88" s="72"/>
      <c r="Q88" s="63"/>
      <c r="R88" s="64"/>
      <c r="S88" s="64"/>
      <c r="T88" s="24"/>
      <c r="U88" s="24"/>
      <c r="V88" s="24"/>
      <c r="W88" s="24"/>
      <c r="X88" s="24"/>
      <c r="Y88" s="24"/>
      <c r="Z88" s="24"/>
      <c r="AA88" s="24"/>
      <c r="AB88" s="32"/>
    </row>
    <row r="89" spans="1:28" s="26" customFormat="1" ht="19.5" customHeight="1" x14ac:dyDescent="0.25">
      <c r="A89" s="28" t="s">
        <v>117</v>
      </c>
      <c r="B89" s="1" t="s">
        <v>5</v>
      </c>
      <c r="C89" s="16" t="s">
        <v>49</v>
      </c>
      <c r="D89" s="1">
        <v>1</v>
      </c>
      <c r="E89" s="22">
        <v>10</v>
      </c>
      <c r="F89" s="12">
        <v>44885</v>
      </c>
      <c r="G89" s="60">
        <f>F89+E89</f>
        <v>44895</v>
      </c>
      <c r="H89" s="31"/>
      <c r="I89" s="24"/>
      <c r="J89" s="24"/>
      <c r="K89" s="25"/>
      <c r="L89" s="25"/>
      <c r="M89" s="24"/>
      <c r="N89" s="24"/>
      <c r="O89" s="24"/>
      <c r="P89" s="72"/>
      <c r="Q89" s="63"/>
      <c r="R89" s="64"/>
      <c r="S89" s="64"/>
      <c r="T89" s="24"/>
      <c r="U89" s="24"/>
      <c r="V89" s="24"/>
      <c r="W89" s="24"/>
      <c r="X89" s="24"/>
      <c r="Y89" s="24"/>
      <c r="Z89" s="24"/>
      <c r="AA89" s="24"/>
      <c r="AB89" s="32"/>
    </row>
    <row r="90" spans="1:28" s="26" customFormat="1" ht="19.5" customHeight="1" x14ac:dyDescent="0.25">
      <c r="A90" s="27" t="s">
        <v>91</v>
      </c>
      <c r="B90" s="1" t="s">
        <v>5</v>
      </c>
      <c r="C90" s="1"/>
      <c r="D90" s="1"/>
      <c r="E90" s="22">
        <f>G90-F90</f>
        <v>30</v>
      </c>
      <c r="F90" s="12">
        <f>F91</f>
        <v>44829</v>
      </c>
      <c r="G90" s="60">
        <f>G91</f>
        <v>44859</v>
      </c>
      <c r="H90" s="31"/>
      <c r="I90" s="24"/>
      <c r="J90" s="24"/>
      <c r="K90" s="25"/>
      <c r="L90" s="25"/>
      <c r="M90" s="24"/>
      <c r="N90" s="24"/>
      <c r="O90" s="24"/>
      <c r="P90" s="72"/>
      <c r="Q90" s="63"/>
      <c r="R90" s="64"/>
      <c r="S90" s="64"/>
      <c r="T90" s="24"/>
      <c r="U90" s="24"/>
      <c r="V90" s="24"/>
      <c r="W90" s="24"/>
      <c r="X90" s="24"/>
      <c r="Y90" s="24"/>
      <c r="Z90" s="24"/>
      <c r="AA90" s="24"/>
      <c r="AB90" s="32"/>
    </row>
    <row r="91" spans="1:28" s="26" customFormat="1" ht="19.5" customHeight="1" x14ac:dyDescent="0.25">
      <c r="A91" s="23" t="s">
        <v>67</v>
      </c>
      <c r="B91" s="1" t="s">
        <v>5</v>
      </c>
      <c r="C91" s="47" t="s">
        <v>42</v>
      </c>
      <c r="D91" s="48">
        <v>15134</v>
      </c>
      <c r="E91" s="22">
        <v>30</v>
      </c>
      <c r="F91" s="12">
        <v>44829</v>
      </c>
      <c r="G91" s="60">
        <f>F91+E91</f>
        <v>44859</v>
      </c>
      <c r="H91" s="31"/>
      <c r="I91" s="24"/>
      <c r="J91" s="24"/>
      <c r="K91" s="25"/>
      <c r="L91" s="25"/>
      <c r="M91" s="24"/>
      <c r="N91" s="24"/>
      <c r="O91" s="24"/>
      <c r="P91" s="72"/>
      <c r="Q91" s="63"/>
      <c r="R91" s="64"/>
      <c r="S91" s="64"/>
      <c r="T91" s="24"/>
      <c r="U91" s="24"/>
      <c r="V91" s="24"/>
      <c r="W91" s="24"/>
      <c r="X91" s="24"/>
      <c r="Y91" s="24"/>
      <c r="Z91" s="24"/>
      <c r="AA91" s="24"/>
      <c r="AB91" s="32"/>
    </row>
    <row r="92" spans="1:28" s="26" customFormat="1" ht="19.5" customHeight="1" x14ac:dyDescent="0.25">
      <c r="A92" s="49" t="s">
        <v>8</v>
      </c>
      <c r="B92" s="1" t="s">
        <v>5</v>
      </c>
      <c r="C92" s="1"/>
      <c r="D92" s="11"/>
      <c r="E92" s="22">
        <f t="shared" ref="E92:E95" si="12">G92-F92</f>
        <v>46</v>
      </c>
      <c r="F92" s="12">
        <f>F93</f>
        <v>45113</v>
      </c>
      <c r="G92" s="60">
        <f>G94</f>
        <v>45159</v>
      </c>
      <c r="H92" s="31"/>
      <c r="I92" s="24"/>
      <c r="J92" s="24"/>
      <c r="K92" s="25"/>
      <c r="L92" s="25"/>
      <c r="M92" s="24"/>
      <c r="N92" s="24"/>
      <c r="O92" s="24"/>
      <c r="P92" s="72"/>
      <c r="Q92" s="63"/>
      <c r="R92" s="64"/>
      <c r="S92" s="64"/>
      <c r="T92" s="24"/>
      <c r="U92" s="24"/>
      <c r="V92" s="24"/>
      <c r="W92" s="24"/>
      <c r="X92" s="24"/>
      <c r="Y92" s="24"/>
      <c r="Z92" s="24"/>
      <c r="AA92" s="24"/>
      <c r="AB92" s="32"/>
    </row>
    <row r="93" spans="1:28" s="26" customFormat="1" ht="19.5" customHeight="1" x14ac:dyDescent="0.25">
      <c r="A93" s="50" t="s">
        <v>83</v>
      </c>
      <c r="B93" s="1" t="s">
        <v>5</v>
      </c>
      <c r="C93" s="1"/>
      <c r="D93" s="11"/>
      <c r="E93" s="22">
        <f t="shared" si="12"/>
        <v>30</v>
      </c>
      <c r="F93" s="12">
        <f>G62</f>
        <v>45113</v>
      </c>
      <c r="G93" s="60">
        <f>F93+30</f>
        <v>45143</v>
      </c>
      <c r="H93" s="94"/>
      <c r="I93" s="24"/>
      <c r="J93" s="24"/>
      <c r="K93" s="25"/>
      <c r="L93" s="25"/>
      <c r="M93" s="24"/>
      <c r="N93" s="24"/>
      <c r="O93" s="24"/>
      <c r="P93" s="72"/>
      <c r="Q93" s="63"/>
      <c r="R93" s="64"/>
      <c r="S93" s="64"/>
      <c r="T93" s="24"/>
      <c r="U93" s="24"/>
      <c r="V93" s="24"/>
      <c r="W93" s="24"/>
      <c r="X93" s="24"/>
      <c r="Y93" s="24"/>
      <c r="Z93" s="24"/>
      <c r="AA93" s="24"/>
      <c r="AB93" s="32"/>
    </row>
    <row r="94" spans="1:28" s="26" customFormat="1" ht="19.5" customHeight="1" x14ac:dyDescent="0.25">
      <c r="A94" s="50" t="s">
        <v>84</v>
      </c>
      <c r="B94" s="1" t="s">
        <v>5</v>
      </c>
      <c r="C94" s="1"/>
      <c r="D94" s="11"/>
      <c r="E94" s="22">
        <f t="shared" si="12"/>
        <v>15</v>
      </c>
      <c r="F94" s="12">
        <f>G93+1</f>
        <v>45144</v>
      </c>
      <c r="G94" s="60">
        <f>F94+15</f>
        <v>45159</v>
      </c>
      <c r="H94" s="31"/>
      <c r="I94" s="24"/>
      <c r="J94" s="24"/>
      <c r="K94" s="25"/>
      <c r="L94" s="25"/>
      <c r="M94" s="24"/>
      <c r="N94" s="24"/>
      <c r="O94" s="24"/>
      <c r="P94" s="72"/>
      <c r="Q94" s="63"/>
      <c r="R94" s="64"/>
      <c r="S94" s="64"/>
      <c r="T94" s="24"/>
      <c r="U94" s="24"/>
      <c r="V94" s="24"/>
      <c r="W94" s="24"/>
      <c r="X94" s="24"/>
      <c r="Y94" s="24"/>
      <c r="Z94" s="24"/>
      <c r="AA94" s="24"/>
      <c r="AB94" s="32"/>
    </row>
    <row r="95" spans="1:28" s="26" customFormat="1" ht="19.5" customHeight="1" x14ac:dyDescent="0.25">
      <c r="A95" s="49" t="s">
        <v>9</v>
      </c>
      <c r="B95" s="1" t="s">
        <v>5</v>
      </c>
      <c r="C95" s="1"/>
      <c r="D95" s="11"/>
      <c r="E95" s="22">
        <f t="shared" si="12"/>
        <v>101</v>
      </c>
      <c r="F95" s="12">
        <f>F96</f>
        <v>45159</v>
      </c>
      <c r="G95" s="60">
        <f>G101</f>
        <v>45260</v>
      </c>
      <c r="H95" s="31"/>
      <c r="I95" s="24"/>
      <c r="J95" s="24"/>
      <c r="K95" s="25"/>
      <c r="L95" s="25"/>
      <c r="M95" s="24"/>
      <c r="N95" s="24"/>
      <c r="O95" s="24"/>
      <c r="P95" s="72"/>
      <c r="Q95" s="63"/>
      <c r="R95" s="64"/>
      <c r="S95" s="64"/>
      <c r="T95" s="24"/>
      <c r="U95" s="24"/>
      <c r="V95" s="24"/>
      <c r="W95" s="24"/>
      <c r="X95" s="24"/>
      <c r="Y95" s="24"/>
      <c r="Z95" s="24"/>
      <c r="AA95" s="24"/>
      <c r="AB95" s="32"/>
    </row>
    <row r="96" spans="1:28" s="26" customFormat="1" ht="19.5" customHeight="1" x14ac:dyDescent="0.25">
      <c r="A96" s="51" t="s">
        <v>95</v>
      </c>
      <c r="B96" s="1" t="s">
        <v>5</v>
      </c>
      <c r="C96" s="1"/>
      <c r="D96" s="11"/>
      <c r="E96" s="1">
        <v>3</v>
      </c>
      <c r="F96" s="12">
        <f>G94</f>
        <v>45159</v>
      </c>
      <c r="G96" s="60">
        <f>F96+E96</f>
        <v>45162</v>
      </c>
      <c r="H96" s="31"/>
      <c r="I96" s="24"/>
      <c r="J96" s="24"/>
      <c r="K96" s="25"/>
      <c r="L96" s="25"/>
      <c r="M96" s="24"/>
      <c r="N96" s="24"/>
      <c r="O96" s="24"/>
      <c r="P96" s="72"/>
      <c r="Q96" s="63"/>
      <c r="R96" s="64"/>
      <c r="S96" s="64"/>
      <c r="T96" s="24"/>
      <c r="U96" s="24"/>
      <c r="V96" s="24"/>
      <c r="W96" s="24"/>
      <c r="X96" s="24"/>
      <c r="Y96" s="24"/>
      <c r="Z96" s="24"/>
      <c r="AA96" s="24"/>
      <c r="AB96" s="32"/>
    </row>
    <row r="97" spans="1:28" s="26" customFormat="1" ht="37.5" customHeight="1" x14ac:dyDescent="0.25">
      <c r="A97" s="52" t="s">
        <v>10</v>
      </c>
      <c r="B97" s="1" t="s">
        <v>5</v>
      </c>
      <c r="C97" s="1"/>
      <c r="D97" s="11"/>
      <c r="E97" s="1">
        <v>35</v>
      </c>
      <c r="F97" s="12">
        <f>G94</f>
        <v>45159</v>
      </c>
      <c r="G97" s="60">
        <f t="shared" ref="G97:G101" si="13">F97+E97</f>
        <v>45194</v>
      </c>
      <c r="H97" s="31"/>
      <c r="I97" s="24"/>
      <c r="J97" s="24"/>
      <c r="K97" s="25"/>
      <c r="L97" s="25"/>
      <c r="M97" s="24"/>
      <c r="N97" s="24"/>
      <c r="O97" s="24"/>
      <c r="P97" s="72"/>
      <c r="Q97" s="63"/>
      <c r="R97" s="64"/>
      <c r="S97" s="64"/>
      <c r="T97" s="24"/>
      <c r="U97" s="24"/>
      <c r="V97" s="24"/>
      <c r="W97" s="24"/>
      <c r="X97" s="24"/>
      <c r="Y97" s="24"/>
      <c r="Z97" s="24"/>
      <c r="AA97" s="24"/>
      <c r="AB97" s="32"/>
    </row>
    <row r="98" spans="1:28" s="26" customFormat="1" ht="19.5" customHeight="1" x14ac:dyDescent="0.25">
      <c r="A98" s="51" t="s">
        <v>11</v>
      </c>
      <c r="B98" s="1" t="s">
        <v>5</v>
      </c>
      <c r="C98" s="1"/>
      <c r="D98" s="11"/>
      <c r="E98" s="1">
        <v>35</v>
      </c>
      <c r="F98" s="12">
        <f>F97</f>
        <v>45159</v>
      </c>
      <c r="G98" s="60">
        <f t="shared" si="13"/>
        <v>45194</v>
      </c>
      <c r="H98" s="31"/>
      <c r="I98" s="24"/>
      <c r="J98" s="24"/>
      <c r="K98" s="25"/>
      <c r="L98" s="25"/>
      <c r="M98" s="24"/>
      <c r="N98" s="24"/>
      <c r="O98" s="24"/>
      <c r="P98" s="72"/>
      <c r="Q98" s="63"/>
      <c r="R98" s="64"/>
      <c r="S98" s="64"/>
      <c r="T98" s="24"/>
      <c r="U98" s="24"/>
      <c r="V98" s="24"/>
      <c r="W98" s="24"/>
      <c r="X98" s="24"/>
      <c r="Y98" s="24"/>
      <c r="Z98" s="24"/>
      <c r="AA98" s="24"/>
      <c r="AB98" s="32"/>
    </row>
    <row r="99" spans="1:28" s="26" customFormat="1" ht="19.5" customHeight="1" x14ac:dyDescent="0.25">
      <c r="A99" s="51" t="s">
        <v>12</v>
      </c>
      <c r="B99" s="1" t="s">
        <v>5</v>
      </c>
      <c r="C99" s="1"/>
      <c r="D99" s="11"/>
      <c r="E99" s="1">
        <v>3</v>
      </c>
      <c r="F99" s="12">
        <f>G98+1</f>
        <v>45195</v>
      </c>
      <c r="G99" s="60">
        <f t="shared" si="13"/>
        <v>45198</v>
      </c>
      <c r="H99" s="31"/>
      <c r="I99" s="24"/>
      <c r="J99" s="24"/>
      <c r="K99" s="25"/>
      <c r="L99" s="25"/>
      <c r="M99" s="24"/>
      <c r="N99" s="24"/>
      <c r="O99" s="24"/>
      <c r="P99" s="72"/>
      <c r="Q99" s="63"/>
      <c r="R99" s="64"/>
      <c r="S99" s="64"/>
      <c r="T99" s="24"/>
      <c r="U99" s="24"/>
      <c r="V99" s="24"/>
      <c r="W99" s="24"/>
      <c r="X99" s="24"/>
      <c r="Y99" s="24"/>
      <c r="Z99" s="24"/>
      <c r="AA99" s="24"/>
      <c r="AB99" s="32"/>
    </row>
    <row r="100" spans="1:28" s="26" customFormat="1" ht="19.5" customHeight="1" x14ac:dyDescent="0.25">
      <c r="A100" s="51" t="s">
        <v>115</v>
      </c>
      <c r="B100" s="1" t="s">
        <v>5</v>
      </c>
      <c r="C100" s="1"/>
      <c r="D100" s="11"/>
      <c r="E100" s="1">
        <v>28</v>
      </c>
      <c r="F100" s="12">
        <f>G99+3</f>
        <v>45201</v>
      </c>
      <c r="G100" s="60">
        <f>F100+E100</f>
        <v>45229</v>
      </c>
      <c r="H100" s="31"/>
      <c r="I100" s="24"/>
      <c r="J100" s="24"/>
      <c r="K100" s="25"/>
      <c r="L100" s="25"/>
      <c r="M100" s="24"/>
      <c r="N100" s="24"/>
      <c r="O100" s="24"/>
      <c r="P100" s="72"/>
      <c r="Q100" s="63"/>
      <c r="R100" s="64"/>
      <c r="S100" s="64"/>
      <c r="T100" s="24"/>
      <c r="U100" s="24"/>
      <c r="V100" s="24"/>
      <c r="W100" s="24"/>
      <c r="X100" s="24"/>
      <c r="Y100" s="24"/>
      <c r="Z100" s="24"/>
      <c r="AA100" s="24"/>
      <c r="AB100" s="32"/>
    </row>
    <row r="101" spans="1:28" s="26" customFormat="1" ht="19.5" customHeight="1" thickBot="1" x14ac:dyDescent="0.3">
      <c r="A101" s="51" t="s">
        <v>116</v>
      </c>
      <c r="B101" s="1" t="s">
        <v>5</v>
      </c>
      <c r="C101" s="1"/>
      <c r="D101" s="11"/>
      <c r="E101" s="1">
        <v>29</v>
      </c>
      <c r="F101" s="12">
        <f>G100+2</f>
        <v>45231</v>
      </c>
      <c r="G101" s="60">
        <f t="shared" si="13"/>
        <v>45260</v>
      </c>
      <c r="H101" s="53"/>
      <c r="I101" s="54"/>
      <c r="J101" s="54"/>
      <c r="K101" s="55"/>
      <c r="L101" s="55"/>
      <c r="M101" s="54"/>
      <c r="N101" s="54"/>
      <c r="O101" s="54"/>
      <c r="P101" s="74"/>
      <c r="Q101" s="68"/>
      <c r="R101" s="69"/>
      <c r="S101" s="69"/>
      <c r="T101" s="54"/>
      <c r="U101" s="54"/>
      <c r="V101" s="54"/>
      <c r="W101" s="54"/>
      <c r="X101" s="54"/>
      <c r="Y101" s="54"/>
      <c r="Z101" s="54"/>
      <c r="AA101" s="54"/>
      <c r="AB101" s="56"/>
    </row>
    <row r="102" spans="1:28" s="26" customFormat="1" ht="19.5" customHeight="1" x14ac:dyDescent="0.25">
      <c r="A102" s="118"/>
      <c r="B102" s="119"/>
      <c r="C102" s="119"/>
      <c r="D102" s="120"/>
      <c r="E102" s="119"/>
      <c r="F102" s="121"/>
      <c r="G102" s="121"/>
      <c r="H102" s="122"/>
      <c r="I102" s="122"/>
      <c r="J102" s="122"/>
      <c r="K102" s="123"/>
      <c r="L102" s="123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</row>
    <row r="103" spans="1:28" s="26" customFormat="1" ht="19.5" customHeight="1" x14ac:dyDescent="0.25">
      <c r="A103" s="301" t="s">
        <v>130</v>
      </c>
      <c r="B103" s="301"/>
      <c r="C103" s="301"/>
      <c r="D103" s="301"/>
      <c r="E103" s="301"/>
      <c r="F103" s="301"/>
      <c r="G103" s="301"/>
      <c r="H103" s="122"/>
      <c r="I103" s="122"/>
      <c r="J103" s="122"/>
      <c r="K103" s="123"/>
      <c r="L103" s="123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</row>
    <row r="104" spans="1:28" s="26" customFormat="1" ht="19.5" customHeight="1" x14ac:dyDescent="0.25">
      <c r="A104" s="301" t="s">
        <v>131</v>
      </c>
      <c r="B104" s="301"/>
      <c r="C104" s="301"/>
      <c r="D104" s="301"/>
      <c r="E104" s="301"/>
      <c r="F104" s="301"/>
      <c r="G104" s="301"/>
      <c r="H104" s="122"/>
      <c r="I104" s="122"/>
      <c r="J104" s="122"/>
      <c r="K104" s="123"/>
      <c r="L104" s="123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</row>
    <row r="106" spans="1:28" ht="106.5" customHeight="1" x14ac:dyDescent="0.25">
      <c r="A106" s="281" t="s">
        <v>104</v>
      </c>
      <c r="B106" s="282"/>
      <c r="C106" s="282"/>
      <c r="D106" s="282"/>
      <c r="E106" s="282"/>
      <c r="F106" s="282"/>
      <c r="G106" s="282"/>
      <c r="H106" s="281" t="s">
        <v>105</v>
      </c>
      <c r="I106" s="281"/>
      <c r="J106" s="281"/>
      <c r="K106" s="281"/>
      <c r="L106" s="281"/>
    </row>
    <row r="108" spans="1:28" ht="109.5" customHeight="1" x14ac:dyDescent="0.25">
      <c r="A108" s="281" t="s">
        <v>112</v>
      </c>
      <c r="B108" s="282"/>
      <c r="C108" s="282"/>
      <c r="D108" s="282"/>
      <c r="E108" s="282"/>
      <c r="F108" s="282"/>
      <c r="G108" s="282"/>
      <c r="H108" s="281" t="s">
        <v>113</v>
      </c>
      <c r="I108" s="281"/>
      <c r="J108" s="281"/>
      <c r="K108" s="281"/>
      <c r="L108" s="281"/>
    </row>
  </sheetData>
  <mergeCells count="19">
    <mergeCell ref="A108:G108"/>
    <mergeCell ref="A4:Z4"/>
    <mergeCell ref="A6:A7"/>
    <mergeCell ref="B6:B7"/>
    <mergeCell ref="C6:C7"/>
    <mergeCell ref="D6:D7"/>
    <mergeCell ref="E6:E7"/>
    <mergeCell ref="F6:F7"/>
    <mergeCell ref="G6:G7"/>
    <mergeCell ref="H6:P6"/>
    <mergeCell ref="Q6:AB6"/>
    <mergeCell ref="H108:L108"/>
    <mergeCell ref="C37:C47"/>
    <mergeCell ref="A103:G103"/>
    <mergeCell ref="A104:G104"/>
    <mergeCell ref="D37:D47"/>
    <mergeCell ref="W2:AA2"/>
    <mergeCell ref="A106:G106"/>
    <mergeCell ref="H106:L106"/>
  </mergeCells>
  <pageMargins left="0.39370078740157483" right="0.39370078740157483" top="0.39370078740157483" bottom="0.39370078740157483" header="0" footer="0.19685039370078741"/>
  <pageSetup paperSize="8" scale="57" fitToHeight="2" orientation="landscape" r:id="rId1"/>
  <headerFooter>
    <oddFooter>Страница  &amp;P из &amp;N</oddFooter>
  </headerFooter>
  <rowBreaks count="1" manualBreakCount="1">
    <brk id="64" max="2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59"/>
  <sheetViews>
    <sheetView showRuler="0" view="pageBreakPreview" zoomScaleNormal="85" zoomScaleSheetLayoutView="100" workbookViewId="0">
      <pane xSplit="7" ySplit="7" topLeftCell="H67" activePane="bottomRight" state="frozen"/>
      <selection activeCell="A68" sqref="A68:XFD68"/>
      <selection pane="topRight" activeCell="A68" sqref="A68:XFD68"/>
      <selection pane="bottomLeft" activeCell="A68" sqref="A68:XFD68"/>
      <selection pane="bottomRight" activeCell="A68" sqref="A68:XFD68"/>
    </sheetView>
  </sheetViews>
  <sheetFormatPr defaultColWidth="8.85546875" defaultRowHeight="15" x14ac:dyDescent="0.25"/>
  <cols>
    <col min="1" max="1" width="79" customWidth="1"/>
    <col min="2" max="2" width="22.85546875" style="3" customWidth="1"/>
    <col min="3" max="3" width="6" style="3" customWidth="1"/>
    <col min="4" max="4" width="10.28515625" style="9" customWidth="1"/>
    <col min="5" max="5" width="12.28515625" style="3" customWidth="1"/>
    <col min="6" max="7" width="14.28515625" style="3" customWidth="1"/>
    <col min="8" max="8" width="11.140625" bestFit="1" customWidth="1"/>
    <col min="9" max="10" width="10.28515625" customWidth="1"/>
    <col min="24" max="28" width="8.85546875" customWidth="1"/>
  </cols>
  <sheetData>
    <row r="2" spans="1:28" ht="55.5" customHeight="1" x14ac:dyDescent="0.25">
      <c r="W2" s="299" t="s">
        <v>114</v>
      </c>
      <c r="X2" s="299"/>
      <c r="Y2" s="299"/>
      <c r="Z2" s="299"/>
      <c r="AA2" s="299"/>
    </row>
    <row r="4" spans="1:28" ht="52.5" customHeight="1" x14ac:dyDescent="0.25">
      <c r="A4" s="300" t="s">
        <v>99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128"/>
    </row>
    <row r="5" spans="1:28" ht="19.5" customHeight="1" thickBot="1" x14ac:dyDescent="0.3">
      <c r="A5" s="128"/>
      <c r="B5" s="128"/>
      <c r="C5" s="128"/>
      <c r="D5" s="129"/>
      <c r="E5" s="128"/>
      <c r="F5" s="128"/>
      <c r="G5" s="128"/>
      <c r="H5" s="128"/>
      <c r="I5" s="128"/>
      <c r="J5" s="128"/>
    </row>
    <row r="6" spans="1:28" ht="15.75" thickBot="1" x14ac:dyDescent="0.3">
      <c r="A6" s="283" t="s">
        <v>0</v>
      </c>
      <c r="B6" s="283" t="s">
        <v>1</v>
      </c>
      <c r="C6" s="284" t="s">
        <v>81</v>
      </c>
      <c r="D6" s="284" t="s">
        <v>82</v>
      </c>
      <c r="E6" s="286" t="s">
        <v>27</v>
      </c>
      <c r="F6" s="283" t="s">
        <v>2</v>
      </c>
      <c r="G6" s="287" t="s">
        <v>3</v>
      </c>
      <c r="H6" s="288">
        <v>2022</v>
      </c>
      <c r="I6" s="289"/>
      <c r="J6" s="289"/>
      <c r="K6" s="289"/>
      <c r="L6" s="289"/>
      <c r="M6" s="289"/>
      <c r="N6" s="289"/>
      <c r="O6" s="289"/>
      <c r="P6" s="290"/>
      <c r="Q6" s="291">
        <v>2023</v>
      </c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3"/>
    </row>
    <row r="7" spans="1:28" x14ac:dyDescent="0.25">
      <c r="A7" s="283"/>
      <c r="B7" s="283"/>
      <c r="C7" s="285"/>
      <c r="D7" s="285"/>
      <c r="E7" s="286"/>
      <c r="F7" s="283"/>
      <c r="G7" s="287"/>
      <c r="H7" s="130" t="s">
        <v>17</v>
      </c>
      <c r="I7" s="125" t="s">
        <v>18</v>
      </c>
      <c r="J7" s="125" t="s">
        <v>19</v>
      </c>
      <c r="K7" s="125" t="s">
        <v>20</v>
      </c>
      <c r="L7" s="125" t="s">
        <v>21</v>
      </c>
      <c r="M7" s="125" t="s">
        <v>22</v>
      </c>
      <c r="N7" s="125" t="s">
        <v>23</v>
      </c>
      <c r="O7" s="125" t="s">
        <v>24</v>
      </c>
      <c r="P7" s="127" t="s">
        <v>25</v>
      </c>
      <c r="Q7" s="75" t="s">
        <v>28</v>
      </c>
      <c r="R7" s="76" t="s">
        <v>29</v>
      </c>
      <c r="S7" s="76" t="s">
        <v>26</v>
      </c>
      <c r="T7" s="76" t="s">
        <v>17</v>
      </c>
      <c r="U7" s="76" t="s">
        <v>18</v>
      </c>
      <c r="V7" s="76" t="s">
        <v>19</v>
      </c>
      <c r="W7" s="76" t="s">
        <v>20</v>
      </c>
      <c r="X7" s="76" t="s">
        <v>21</v>
      </c>
      <c r="Y7" s="76" t="s">
        <v>22</v>
      </c>
      <c r="Z7" s="76" t="s">
        <v>23</v>
      </c>
      <c r="AA7" s="76" t="s">
        <v>24</v>
      </c>
      <c r="AB7" s="77" t="s">
        <v>25</v>
      </c>
    </row>
    <row r="8" spans="1:28" ht="47.25" x14ac:dyDescent="0.25">
      <c r="A8" s="6" t="s">
        <v>15</v>
      </c>
      <c r="B8" s="125"/>
      <c r="C8" s="125"/>
      <c r="D8" s="8"/>
      <c r="E8" s="125">
        <f>G8-F8</f>
        <v>567</v>
      </c>
      <c r="F8" s="131">
        <f>F9</f>
        <v>44671</v>
      </c>
      <c r="G8" s="132">
        <f>G120</f>
        <v>45238</v>
      </c>
      <c r="H8" s="29"/>
      <c r="I8" s="2"/>
      <c r="J8" s="2"/>
      <c r="K8" s="4"/>
      <c r="L8" s="4"/>
      <c r="M8" s="2"/>
      <c r="N8" s="2"/>
      <c r="O8" s="2"/>
      <c r="P8" s="72"/>
      <c r="Q8" s="63"/>
      <c r="R8" s="64"/>
      <c r="S8" s="64"/>
      <c r="T8" s="2"/>
      <c r="U8" s="2"/>
      <c r="V8" s="2"/>
      <c r="W8" s="2"/>
      <c r="X8" s="2"/>
      <c r="Y8" s="2"/>
      <c r="Z8" s="2"/>
      <c r="AA8" s="2"/>
      <c r="AB8" s="30"/>
    </row>
    <row r="9" spans="1:28" ht="19.5" customHeight="1" x14ac:dyDescent="0.25">
      <c r="A9" s="133" t="s">
        <v>30</v>
      </c>
      <c r="B9" s="125" t="s">
        <v>16</v>
      </c>
      <c r="C9" s="125"/>
      <c r="D9" s="8"/>
      <c r="E9" s="125">
        <v>14</v>
      </c>
      <c r="F9" s="112">
        <v>44671</v>
      </c>
      <c r="G9" s="134">
        <f>F9+E9</f>
        <v>44685</v>
      </c>
      <c r="H9" s="29"/>
      <c r="I9" s="2"/>
      <c r="J9" s="2"/>
      <c r="K9" s="4"/>
      <c r="L9" s="4"/>
      <c r="M9" s="2"/>
      <c r="N9" s="2"/>
      <c r="O9" s="2"/>
      <c r="P9" s="72"/>
      <c r="Q9" s="63"/>
      <c r="R9" s="64"/>
      <c r="S9" s="64"/>
      <c r="T9" s="2"/>
      <c r="U9" s="2"/>
      <c r="V9" s="2"/>
      <c r="W9" s="2"/>
      <c r="X9" s="2"/>
      <c r="Y9" s="2"/>
      <c r="Z9" s="2"/>
      <c r="AA9" s="2"/>
      <c r="AB9" s="30"/>
    </row>
    <row r="10" spans="1:28" ht="19.5" customHeight="1" x14ac:dyDescent="0.25">
      <c r="A10" s="135" t="s">
        <v>4</v>
      </c>
      <c r="B10" s="125" t="s">
        <v>5</v>
      </c>
      <c r="C10" s="125"/>
      <c r="D10" s="8"/>
      <c r="E10" s="125">
        <f t="shared" ref="E10:E18" si="0">G10-F10</f>
        <v>441</v>
      </c>
      <c r="F10" s="112">
        <f>F12</f>
        <v>44696</v>
      </c>
      <c r="G10" s="134">
        <f>G17</f>
        <v>45137</v>
      </c>
      <c r="H10" s="29"/>
      <c r="I10" s="2"/>
      <c r="J10" s="2"/>
      <c r="K10" s="4"/>
      <c r="L10" s="4"/>
      <c r="M10" s="2"/>
      <c r="N10" s="2"/>
      <c r="O10" s="2"/>
      <c r="P10" s="72"/>
      <c r="Q10" s="63"/>
      <c r="R10" s="64"/>
      <c r="S10" s="64"/>
      <c r="T10" s="2"/>
      <c r="U10" s="2"/>
      <c r="V10" s="2"/>
      <c r="W10" s="2"/>
      <c r="X10" s="2"/>
      <c r="Y10" s="2"/>
      <c r="Z10" s="2"/>
      <c r="AA10" s="2"/>
      <c r="AB10" s="30"/>
    </row>
    <row r="11" spans="1:28" ht="19.5" customHeight="1" x14ac:dyDescent="0.25">
      <c r="A11" s="135" t="s">
        <v>6</v>
      </c>
      <c r="B11" s="125" t="s">
        <v>5</v>
      </c>
      <c r="C11" s="125"/>
      <c r="D11" s="8"/>
      <c r="E11" s="125">
        <f>G11-F11</f>
        <v>79</v>
      </c>
      <c r="F11" s="112">
        <f>F12</f>
        <v>44696</v>
      </c>
      <c r="G11" s="134">
        <f>G13</f>
        <v>44775</v>
      </c>
      <c r="H11" s="29"/>
      <c r="I11" s="2"/>
      <c r="J11" s="2"/>
      <c r="K11" s="4"/>
      <c r="L11" s="4"/>
      <c r="M11" s="2"/>
      <c r="N11" s="2"/>
      <c r="O11" s="2"/>
      <c r="P11" s="72"/>
      <c r="Q11" s="63"/>
      <c r="R11" s="64"/>
      <c r="S11" s="64"/>
      <c r="T11" s="2"/>
      <c r="U11" s="2"/>
      <c r="V11" s="2"/>
      <c r="W11" s="2"/>
      <c r="X11" s="2"/>
      <c r="Y11" s="2"/>
      <c r="Z11" s="2"/>
      <c r="AA11" s="2"/>
      <c r="AB11" s="30"/>
    </row>
    <row r="12" spans="1:28" ht="19.5" customHeight="1" x14ac:dyDescent="0.25">
      <c r="A12" s="136" t="s">
        <v>106</v>
      </c>
      <c r="B12" s="125" t="s">
        <v>5</v>
      </c>
      <c r="C12" s="125"/>
      <c r="D12" s="8"/>
      <c r="E12" s="125">
        <v>30</v>
      </c>
      <c r="F12" s="112">
        <v>44696</v>
      </c>
      <c r="G12" s="134">
        <f t="shared" ref="G12:G16" si="1">F12+E12</f>
        <v>44726</v>
      </c>
      <c r="H12" s="29"/>
      <c r="I12" s="2"/>
      <c r="J12" s="2"/>
      <c r="K12" s="4"/>
      <c r="L12" s="4"/>
      <c r="M12" s="2"/>
      <c r="N12" s="2"/>
      <c r="O12" s="2"/>
      <c r="P12" s="72"/>
      <c r="Q12" s="63"/>
      <c r="R12" s="64"/>
      <c r="S12" s="64"/>
      <c r="T12" s="2"/>
      <c r="U12" s="2"/>
      <c r="V12" s="2"/>
      <c r="W12" s="2"/>
      <c r="X12" s="2"/>
      <c r="Y12" s="2"/>
      <c r="Z12" s="2"/>
      <c r="AA12" s="2"/>
      <c r="AB12" s="30"/>
    </row>
    <row r="13" spans="1:28" ht="19.5" customHeight="1" x14ac:dyDescent="0.25">
      <c r="A13" s="136" t="s">
        <v>93</v>
      </c>
      <c r="B13" s="125" t="s">
        <v>5</v>
      </c>
      <c r="C13" s="125"/>
      <c r="D13" s="8"/>
      <c r="E13" s="125">
        <v>48</v>
      </c>
      <c r="F13" s="12">
        <f>G12+1</f>
        <v>44727</v>
      </c>
      <c r="G13" s="60">
        <f t="shared" si="1"/>
        <v>44775</v>
      </c>
      <c r="H13" s="29"/>
      <c r="I13" s="2"/>
      <c r="J13" s="2"/>
      <c r="K13" s="4"/>
      <c r="L13" s="4"/>
      <c r="M13" s="2"/>
      <c r="N13" s="2"/>
      <c r="O13" s="2"/>
      <c r="P13" s="72"/>
      <c r="Q13" s="63"/>
      <c r="R13" s="64"/>
      <c r="S13" s="64"/>
      <c r="T13" s="2"/>
      <c r="U13" s="2"/>
      <c r="V13" s="2"/>
      <c r="W13" s="2"/>
      <c r="X13" s="2"/>
      <c r="Y13" s="2"/>
      <c r="Z13" s="2"/>
      <c r="AA13" s="2"/>
      <c r="AB13" s="30"/>
    </row>
    <row r="14" spans="1:28" ht="25.5" x14ac:dyDescent="0.25">
      <c r="A14" s="180" t="s">
        <v>96</v>
      </c>
      <c r="B14" s="125" t="s">
        <v>5</v>
      </c>
      <c r="C14" s="137" t="s">
        <v>35</v>
      </c>
      <c r="D14" s="125">
        <f>285.3+171.7</f>
        <v>457</v>
      </c>
      <c r="E14" s="125">
        <v>30</v>
      </c>
      <c r="F14" s="12">
        <v>44711</v>
      </c>
      <c r="G14" s="60">
        <f t="shared" si="1"/>
        <v>44741</v>
      </c>
      <c r="H14" s="29"/>
      <c r="I14" s="2"/>
      <c r="J14" s="2"/>
      <c r="K14" s="4"/>
      <c r="L14" s="4"/>
      <c r="M14" s="2"/>
      <c r="N14" s="2"/>
      <c r="O14" s="2"/>
      <c r="P14" s="72"/>
      <c r="Q14" s="63"/>
      <c r="R14" s="64"/>
      <c r="S14" s="64"/>
      <c r="T14" s="2"/>
      <c r="U14" s="2"/>
      <c r="V14" s="2"/>
      <c r="W14" s="2"/>
      <c r="X14" s="2"/>
      <c r="Y14" s="2"/>
      <c r="Z14" s="2"/>
      <c r="AA14" s="2"/>
      <c r="AB14" s="30"/>
    </row>
    <row r="15" spans="1:28" ht="19.5" customHeight="1" x14ac:dyDescent="0.25">
      <c r="A15" s="136" t="s">
        <v>102</v>
      </c>
      <c r="B15" s="125" t="s">
        <v>5</v>
      </c>
      <c r="C15" s="137" t="s">
        <v>35</v>
      </c>
      <c r="D15" s="125">
        <v>420</v>
      </c>
      <c r="E15" s="125">
        <v>25</v>
      </c>
      <c r="F15" s="12">
        <f>G14</f>
        <v>44741</v>
      </c>
      <c r="G15" s="60">
        <f t="shared" si="1"/>
        <v>44766</v>
      </c>
      <c r="H15" s="29"/>
      <c r="I15" s="2"/>
      <c r="J15" s="2"/>
      <c r="K15" s="4"/>
      <c r="L15" s="4"/>
      <c r="M15" s="2"/>
      <c r="N15" s="2"/>
      <c r="O15" s="2"/>
      <c r="P15" s="72"/>
      <c r="Q15" s="63"/>
      <c r="R15" s="64"/>
      <c r="S15" s="64"/>
      <c r="T15" s="2"/>
      <c r="U15" s="2"/>
      <c r="V15" s="2"/>
      <c r="W15" s="2"/>
      <c r="X15" s="2"/>
      <c r="Y15" s="2"/>
      <c r="Z15" s="2"/>
      <c r="AA15" s="2"/>
      <c r="AB15" s="30"/>
    </row>
    <row r="16" spans="1:28" ht="19.5" customHeight="1" x14ac:dyDescent="0.25">
      <c r="A16" s="136" t="s">
        <v>101</v>
      </c>
      <c r="B16" s="125" t="s">
        <v>5</v>
      </c>
      <c r="C16" s="137" t="s">
        <v>35</v>
      </c>
      <c r="D16" s="125">
        <v>228</v>
      </c>
      <c r="E16" s="125">
        <v>19</v>
      </c>
      <c r="F16" s="112">
        <f>F15+15</f>
        <v>44756</v>
      </c>
      <c r="G16" s="134">
        <f t="shared" si="1"/>
        <v>44775</v>
      </c>
      <c r="H16" s="29"/>
      <c r="I16" s="2"/>
      <c r="J16" s="2"/>
      <c r="K16" s="4"/>
      <c r="L16" s="4"/>
      <c r="M16" s="2"/>
      <c r="N16" s="2"/>
      <c r="O16" s="2"/>
      <c r="P16" s="72"/>
      <c r="Q16" s="63"/>
      <c r="R16" s="64"/>
      <c r="S16" s="64"/>
      <c r="T16" s="2"/>
      <c r="U16" s="2"/>
      <c r="V16" s="2"/>
      <c r="W16" s="2"/>
      <c r="X16" s="2"/>
      <c r="Y16" s="2"/>
      <c r="Z16" s="2"/>
      <c r="AA16" s="2"/>
      <c r="AB16" s="30"/>
    </row>
    <row r="17" spans="1:28" ht="19.5" customHeight="1" x14ac:dyDescent="0.25">
      <c r="A17" s="135" t="s">
        <v>7</v>
      </c>
      <c r="B17" s="125" t="s">
        <v>5</v>
      </c>
      <c r="C17" s="125"/>
      <c r="D17" s="8"/>
      <c r="E17" s="125">
        <f t="shared" si="0"/>
        <v>398</v>
      </c>
      <c r="F17" s="112">
        <f>F18</f>
        <v>44739</v>
      </c>
      <c r="G17" s="134">
        <f>G113</f>
        <v>45137</v>
      </c>
      <c r="H17" s="29"/>
      <c r="I17" s="2"/>
      <c r="J17" s="2"/>
      <c r="K17" s="4"/>
      <c r="L17" s="4"/>
      <c r="M17" s="2"/>
      <c r="N17" s="2"/>
      <c r="O17" s="2"/>
      <c r="P17" s="72"/>
      <c r="Q17" s="63"/>
      <c r="R17" s="64"/>
      <c r="S17" s="64"/>
      <c r="T17" s="2"/>
      <c r="U17" s="2"/>
      <c r="V17" s="2"/>
      <c r="W17" s="2"/>
      <c r="X17" s="2"/>
      <c r="Y17" s="2"/>
      <c r="Z17" s="2"/>
      <c r="AA17" s="2"/>
      <c r="AB17" s="30"/>
    </row>
    <row r="18" spans="1:28" ht="19.5" customHeight="1" x14ac:dyDescent="0.25">
      <c r="A18" s="138" t="s">
        <v>43</v>
      </c>
      <c r="B18" s="125" t="s">
        <v>5</v>
      </c>
      <c r="C18" s="125"/>
      <c r="D18" s="8"/>
      <c r="E18" s="125">
        <f t="shared" si="0"/>
        <v>111</v>
      </c>
      <c r="F18" s="112">
        <f>F19</f>
        <v>44739</v>
      </c>
      <c r="G18" s="134">
        <f>G27</f>
        <v>44850</v>
      </c>
      <c r="H18" s="29"/>
      <c r="I18" s="2"/>
      <c r="J18" s="2"/>
      <c r="K18" s="4"/>
      <c r="L18" s="4"/>
      <c r="M18" s="2"/>
      <c r="N18" s="2"/>
      <c r="O18" s="2"/>
      <c r="P18" s="72"/>
      <c r="Q18" s="63"/>
      <c r="R18" s="64"/>
      <c r="S18" s="64"/>
      <c r="T18" s="2"/>
      <c r="U18" s="2"/>
      <c r="V18" s="2"/>
      <c r="W18" s="2"/>
      <c r="X18" s="2"/>
      <c r="Y18" s="2"/>
      <c r="Z18" s="2"/>
      <c r="AA18" s="2"/>
      <c r="AB18" s="30"/>
    </row>
    <row r="19" spans="1:28" ht="19.5" customHeight="1" x14ac:dyDescent="0.25">
      <c r="A19" s="139" t="s">
        <v>110</v>
      </c>
      <c r="B19" s="125" t="s">
        <v>5</v>
      </c>
      <c r="C19" s="137" t="s">
        <v>37</v>
      </c>
      <c r="D19" s="140">
        <v>1892</v>
      </c>
      <c r="E19" s="125">
        <v>66</v>
      </c>
      <c r="F19" s="112">
        <v>44739</v>
      </c>
      <c r="G19" s="112">
        <f t="shared" ref="G19" si="2">F19+E19</f>
        <v>44805</v>
      </c>
      <c r="H19" s="181"/>
      <c r="I19" s="2"/>
      <c r="J19" s="2"/>
      <c r="K19" s="4"/>
      <c r="L19" s="4"/>
      <c r="M19" s="2"/>
      <c r="N19" s="2"/>
      <c r="O19" s="2"/>
      <c r="P19" s="72"/>
      <c r="Q19" s="63"/>
      <c r="R19" s="64"/>
      <c r="S19" s="64"/>
      <c r="T19" s="2"/>
      <c r="U19" s="2"/>
      <c r="V19" s="2"/>
      <c r="W19" s="2"/>
      <c r="X19" s="2"/>
      <c r="Y19" s="2"/>
      <c r="Z19" s="2"/>
      <c r="AA19" s="2"/>
      <c r="AB19" s="30"/>
    </row>
    <row r="20" spans="1:28" ht="19.5" customHeight="1" x14ac:dyDescent="0.25">
      <c r="A20" s="139" t="s">
        <v>97</v>
      </c>
      <c r="B20" s="125" t="s">
        <v>5</v>
      </c>
      <c r="C20" s="137" t="s">
        <v>35</v>
      </c>
      <c r="D20" s="140">
        <v>286</v>
      </c>
      <c r="E20" s="125">
        <v>25</v>
      </c>
      <c r="F20" s="12">
        <f>F19+2</f>
        <v>44741</v>
      </c>
      <c r="G20" s="134">
        <f>F20+E20</f>
        <v>44766</v>
      </c>
      <c r="H20" s="29"/>
      <c r="I20" s="2"/>
      <c r="J20" s="2"/>
      <c r="K20" s="4"/>
      <c r="L20" s="4"/>
      <c r="M20" s="2"/>
      <c r="N20" s="2"/>
      <c r="O20" s="2"/>
      <c r="P20" s="72"/>
      <c r="Q20" s="63"/>
      <c r="R20" s="64"/>
      <c r="S20" s="64"/>
      <c r="T20" s="2"/>
      <c r="U20" s="2"/>
      <c r="V20" s="2"/>
      <c r="W20" s="2"/>
      <c r="X20" s="2"/>
      <c r="Y20" s="2"/>
      <c r="Z20" s="2"/>
      <c r="AA20" s="2"/>
      <c r="AB20" s="30"/>
    </row>
    <row r="21" spans="1:28" ht="19.5" customHeight="1" x14ac:dyDescent="0.25">
      <c r="A21" s="139" t="s">
        <v>31</v>
      </c>
      <c r="B21" s="125" t="s">
        <v>5</v>
      </c>
      <c r="C21" s="137" t="s">
        <v>35</v>
      </c>
      <c r="D21" s="140">
        <v>980</v>
      </c>
      <c r="E21" s="125">
        <v>50</v>
      </c>
      <c r="F21" s="12">
        <v>44764</v>
      </c>
      <c r="G21" s="134">
        <f t="shared" ref="G21:G27" si="3">F21+E21</f>
        <v>44814</v>
      </c>
      <c r="H21" s="29"/>
      <c r="I21" s="2"/>
      <c r="J21" s="2"/>
      <c r="K21" s="4"/>
      <c r="L21" s="4"/>
      <c r="M21" s="2"/>
      <c r="N21" s="2"/>
      <c r="O21" s="2"/>
      <c r="P21" s="72"/>
      <c r="Q21" s="63"/>
      <c r="R21" s="64"/>
      <c r="S21" s="64"/>
      <c r="T21" s="2"/>
      <c r="U21" s="2"/>
      <c r="V21" s="2"/>
      <c r="W21" s="2"/>
      <c r="X21" s="2"/>
      <c r="Y21" s="2"/>
      <c r="Z21" s="2"/>
      <c r="AA21" s="2"/>
      <c r="AB21" s="30"/>
    </row>
    <row r="22" spans="1:28" ht="19.5" customHeight="1" x14ac:dyDescent="0.25">
      <c r="A22" s="141" t="s">
        <v>32</v>
      </c>
      <c r="B22" s="125" t="s">
        <v>5</v>
      </c>
      <c r="C22" s="137" t="s">
        <v>37</v>
      </c>
      <c r="D22" s="140">
        <v>46</v>
      </c>
      <c r="E22" s="125">
        <v>70</v>
      </c>
      <c r="F22" s="112">
        <v>44753</v>
      </c>
      <c r="G22" s="134">
        <f>F22+E22</f>
        <v>44823</v>
      </c>
      <c r="H22" s="29"/>
      <c r="I22" s="2"/>
      <c r="J22" s="2"/>
      <c r="K22" s="4"/>
      <c r="L22" s="4"/>
      <c r="M22" s="2"/>
      <c r="N22" s="2"/>
      <c r="O22" s="2"/>
      <c r="P22" s="72"/>
      <c r="Q22" s="63"/>
      <c r="R22" s="64"/>
      <c r="S22" s="64"/>
      <c r="T22" s="2"/>
      <c r="U22" s="2"/>
      <c r="V22" s="2"/>
      <c r="W22" s="2"/>
      <c r="X22" s="2"/>
      <c r="Y22" s="2"/>
      <c r="Z22" s="2"/>
      <c r="AA22" s="2"/>
      <c r="AB22" s="30"/>
    </row>
    <row r="23" spans="1:28" ht="19.5" customHeight="1" x14ac:dyDescent="0.25">
      <c r="A23" s="141" t="s">
        <v>33</v>
      </c>
      <c r="B23" s="125" t="s">
        <v>5</v>
      </c>
      <c r="C23" s="137" t="s">
        <v>37</v>
      </c>
      <c r="D23" s="140">
        <v>654</v>
      </c>
      <c r="E23" s="142">
        <v>75</v>
      </c>
      <c r="F23" s="143">
        <f>F22+7</f>
        <v>44760</v>
      </c>
      <c r="G23" s="144">
        <f>F23+E23</f>
        <v>44835</v>
      </c>
      <c r="H23" s="29"/>
      <c r="I23" s="2"/>
      <c r="J23" s="2"/>
      <c r="K23" s="4"/>
      <c r="L23" s="4"/>
      <c r="M23" s="2"/>
      <c r="N23" s="2"/>
      <c r="O23" s="2"/>
      <c r="P23" s="72"/>
      <c r="Q23" s="63"/>
      <c r="R23" s="64"/>
      <c r="S23" s="64"/>
      <c r="T23" s="2"/>
      <c r="U23" s="2"/>
      <c r="V23" s="2"/>
      <c r="W23" s="2"/>
      <c r="X23" s="2"/>
      <c r="Y23" s="2"/>
      <c r="Z23" s="2"/>
      <c r="AA23" s="2"/>
      <c r="AB23" s="30"/>
    </row>
    <row r="24" spans="1:28" ht="19.5" customHeight="1" x14ac:dyDescent="0.25">
      <c r="A24" s="141" t="s">
        <v>132</v>
      </c>
      <c r="B24" s="125" t="s">
        <v>5</v>
      </c>
      <c r="C24" s="137" t="s">
        <v>42</v>
      </c>
      <c r="D24" s="140">
        <v>1547</v>
      </c>
      <c r="E24" s="142">
        <v>75</v>
      </c>
      <c r="F24" s="143">
        <f>F23+1</f>
        <v>44761</v>
      </c>
      <c r="G24" s="144">
        <f>F24+E24</f>
        <v>44836</v>
      </c>
      <c r="H24" s="29"/>
      <c r="I24" s="2"/>
      <c r="J24" s="2"/>
      <c r="K24" s="4"/>
      <c r="L24" s="4"/>
      <c r="M24" s="2"/>
      <c r="N24" s="2"/>
      <c r="O24" s="2"/>
      <c r="P24" s="72"/>
      <c r="Q24" s="63"/>
      <c r="R24" s="64"/>
      <c r="S24" s="64"/>
      <c r="T24" s="2"/>
      <c r="U24" s="2"/>
      <c r="V24" s="2"/>
      <c r="W24" s="2"/>
      <c r="X24" s="2"/>
      <c r="Y24" s="2"/>
      <c r="Z24" s="2"/>
      <c r="AA24" s="2"/>
      <c r="AB24" s="30"/>
    </row>
    <row r="25" spans="1:28" ht="19.5" customHeight="1" x14ac:dyDescent="0.25">
      <c r="A25" s="141" t="s">
        <v>133</v>
      </c>
      <c r="B25" s="125" t="s">
        <v>5</v>
      </c>
      <c r="C25" s="137" t="s">
        <v>37</v>
      </c>
      <c r="D25" s="140">
        <v>61.5</v>
      </c>
      <c r="E25" s="142">
        <v>75</v>
      </c>
      <c r="F25" s="143">
        <f>F24+1</f>
        <v>44762</v>
      </c>
      <c r="G25" s="144">
        <f t="shared" ref="G25:G26" si="4">F25+E25</f>
        <v>44837</v>
      </c>
      <c r="H25" s="29"/>
      <c r="I25" s="2"/>
      <c r="J25" s="2"/>
      <c r="K25" s="4"/>
      <c r="L25" s="4"/>
      <c r="M25" s="2"/>
      <c r="N25" s="2"/>
      <c r="O25" s="2"/>
      <c r="P25" s="72"/>
      <c r="Q25" s="63"/>
      <c r="R25" s="64"/>
      <c r="S25" s="64"/>
      <c r="T25" s="2"/>
      <c r="U25" s="2"/>
      <c r="V25" s="2"/>
      <c r="W25" s="2"/>
      <c r="X25" s="2"/>
      <c r="Y25" s="2"/>
      <c r="Z25" s="2"/>
      <c r="AA25" s="2"/>
      <c r="AB25" s="30"/>
    </row>
    <row r="26" spans="1:28" ht="19.5" customHeight="1" x14ac:dyDescent="0.25">
      <c r="A26" s="141" t="s">
        <v>134</v>
      </c>
      <c r="B26" s="125" t="s">
        <v>5</v>
      </c>
      <c r="C26" s="137" t="s">
        <v>37</v>
      </c>
      <c r="D26" s="140">
        <v>1520</v>
      </c>
      <c r="E26" s="142">
        <v>75</v>
      </c>
      <c r="F26" s="143">
        <f>F25</f>
        <v>44762</v>
      </c>
      <c r="G26" s="144">
        <f t="shared" si="4"/>
        <v>44837</v>
      </c>
      <c r="H26" s="29"/>
      <c r="I26" s="2"/>
      <c r="J26" s="2"/>
      <c r="K26" s="4"/>
      <c r="L26" s="4"/>
      <c r="M26" s="2"/>
      <c r="N26" s="2"/>
      <c r="O26" s="2"/>
      <c r="P26" s="72"/>
      <c r="Q26" s="63"/>
      <c r="R26" s="64"/>
      <c r="S26" s="64"/>
      <c r="T26" s="2"/>
      <c r="U26" s="2"/>
      <c r="V26" s="2"/>
      <c r="W26" s="2"/>
      <c r="X26" s="2"/>
      <c r="Y26" s="2"/>
      <c r="Z26" s="2"/>
      <c r="AA26" s="2"/>
      <c r="AB26" s="30"/>
    </row>
    <row r="27" spans="1:28" ht="19.5" customHeight="1" x14ac:dyDescent="0.25">
      <c r="A27" s="139" t="s">
        <v>34</v>
      </c>
      <c r="B27" s="125" t="s">
        <v>5</v>
      </c>
      <c r="C27" s="137" t="s">
        <v>38</v>
      </c>
      <c r="D27" s="140">
        <v>49</v>
      </c>
      <c r="E27" s="125">
        <v>45</v>
      </c>
      <c r="F27" s="112">
        <v>44805</v>
      </c>
      <c r="G27" s="134">
        <f t="shared" si="3"/>
        <v>44850</v>
      </c>
      <c r="H27" s="29"/>
      <c r="I27" s="2"/>
      <c r="J27" s="2"/>
      <c r="K27" s="4"/>
      <c r="L27" s="4"/>
      <c r="M27" s="2"/>
      <c r="N27" s="2"/>
      <c r="O27" s="2"/>
      <c r="P27" s="72"/>
      <c r="Q27" s="63"/>
      <c r="R27" s="64"/>
      <c r="S27" s="64"/>
      <c r="T27" s="2"/>
      <c r="U27" s="2"/>
      <c r="V27" s="2"/>
      <c r="W27" s="2"/>
      <c r="X27" s="2"/>
      <c r="Y27" s="2"/>
      <c r="Z27" s="2"/>
      <c r="AA27" s="2"/>
      <c r="AB27" s="30"/>
    </row>
    <row r="28" spans="1:28" ht="19.5" customHeight="1" x14ac:dyDescent="0.25">
      <c r="A28" s="138" t="s">
        <v>44</v>
      </c>
      <c r="B28" s="125" t="s">
        <v>5</v>
      </c>
      <c r="C28" s="125"/>
      <c r="D28" s="8"/>
      <c r="E28" s="125">
        <f t="shared" ref="E28" si="5">G28-F28</f>
        <v>60</v>
      </c>
      <c r="F28" s="143">
        <f>F29</f>
        <v>44805</v>
      </c>
      <c r="G28" s="144">
        <f>G35</f>
        <v>44865</v>
      </c>
      <c r="H28" s="29"/>
      <c r="I28" s="2"/>
      <c r="J28" s="2"/>
      <c r="K28" s="4"/>
      <c r="L28" s="4"/>
      <c r="M28" s="2"/>
      <c r="N28" s="2"/>
      <c r="O28" s="2"/>
      <c r="P28" s="72"/>
      <c r="Q28" s="63"/>
      <c r="R28" s="64"/>
      <c r="S28" s="64"/>
      <c r="T28" s="2"/>
      <c r="U28" s="2"/>
      <c r="V28" s="2"/>
      <c r="W28" s="2"/>
      <c r="X28" s="2"/>
      <c r="Y28" s="2"/>
      <c r="Z28" s="2"/>
      <c r="AA28" s="2"/>
      <c r="AB28" s="30"/>
    </row>
    <row r="29" spans="1:28" ht="19.5" customHeight="1" x14ac:dyDescent="0.25">
      <c r="A29" s="139" t="s">
        <v>41</v>
      </c>
      <c r="B29" s="125" t="s">
        <v>5</v>
      </c>
      <c r="C29" s="145" t="s">
        <v>55</v>
      </c>
      <c r="D29" s="146">
        <v>64.5</v>
      </c>
      <c r="E29" s="125">
        <v>30</v>
      </c>
      <c r="F29" s="143">
        <v>44805</v>
      </c>
      <c r="G29" s="144">
        <f>F29+E29</f>
        <v>44835</v>
      </c>
      <c r="H29" s="29"/>
      <c r="I29" s="2"/>
      <c r="J29" s="2"/>
      <c r="K29" s="4"/>
      <c r="L29" s="4"/>
      <c r="M29" s="2"/>
      <c r="N29" s="2"/>
      <c r="O29" s="2"/>
      <c r="P29" s="72"/>
      <c r="Q29" s="63"/>
      <c r="R29" s="64"/>
      <c r="S29" s="64"/>
      <c r="T29" s="2"/>
      <c r="U29" s="2"/>
      <c r="V29" s="2"/>
      <c r="W29" s="2"/>
      <c r="X29" s="2"/>
      <c r="Y29" s="2"/>
      <c r="Z29" s="2"/>
      <c r="AA29" s="2"/>
      <c r="AB29" s="30"/>
    </row>
    <row r="30" spans="1:28" ht="19.5" customHeight="1" x14ac:dyDescent="0.25">
      <c r="A30" s="139" t="s">
        <v>40</v>
      </c>
      <c r="B30" s="125" t="s">
        <v>5</v>
      </c>
      <c r="C30" s="147" t="s">
        <v>55</v>
      </c>
      <c r="D30" s="146">
        <v>96</v>
      </c>
      <c r="E30" s="125">
        <v>46</v>
      </c>
      <c r="F30" s="143">
        <v>44819</v>
      </c>
      <c r="G30" s="144">
        <f t="shared" ref="G30:G35" si="6">F30+E30</f>
        <v>44865</v>
      </c>
      <c r="H30" s="29"/>
      <c r="I30" s="2"/>
      <c r="J30" s="2"/>
      <c r="K30" s="4"/>
      <c r="L30" s="4"/>
      <c r="M30" s="2"/>
      <c r="N30" s="2"/>
      <c r="O30" s="2"/>
      <c r="P30" s="72"/>
      <c r="Q30" s="63"/>
      <c r="R30" s="64"/>
      <c r="S30" s="64"/>
      <c r="T30" s="2"/>
      <c r="U30" s="2"/>
      <c r="V30" s="2"/>
      <c r="W30" s="2"/>
      <c r="X30" s="2"/>
      <c r="Y30" s="2"/>
      <c r="Z30" s="2"/>
      <c r="AA30" s="2"/>
      <c r="AB30" s="30"/>
    </row>
    <row r="31" spans="1:28" ht="19.5" customHeight="1" x14ac:dyDescent="0.25">
      <c r="A31" s="139" t="s">
        <v>135</v>
      </c>
      <c r="B31" s="125" t="s">
        <v>5</v>
      </c>
      <c r="C31" s="145" t="s">
        <v>55</v>
      </c>
      <c r="D31" s="148">
        <v>39.69</v>
      </c>
      <c r="E31" s="125">
        <v>6</v>
      </c>
      <c r="F31" s="143">
        <v>44835</v>
      </c>
      <c r="G31" s="144">
        <f t="shared" si="6"/>
        <v>44841</v>
      </c>
      <c r="H31" s="29"/>
      <c r="I31" s="2"/>
      <c r="J31" s="2"/>
      <c r="K31" s="4"/>
      <c r="L31" s="4"/>
      <c r="M31" s="2"/>
      <c r="N31" s="2"/>
      <c r="O31" s="2"/>
      <c r="P31" s="72"/>
      <c r="Q31" s="63"/>
      <c r="R31" s="64"/>
      <c r="S31" s="64"/>
      <c r="T31" s="2"/>
      <c r="U31" s="2"/>
      <c r="V31" s="2"/>
      <c r="W31" s="2"/>
      <c r="X31" s="2"/>
      <c r="Y31" s="2"/>
      <c r="Z31" s="2"/>
      <c r="AA31" s="2"/>
      <c r="AB31" s="30"/>
    </row>
    <row r="32" spans="1:28" ht="19.5" customHeight="1" x14ac:dyDescent="0.25">
      <c r="A32" s="139" t="s">
        <v>136</v>
      </c>
      <c r="B32" s="125" t="s">
        <v>5</v>
      </c>
      <c r="C32" s="145" t="s">
        <v>55</v>
      </c>
      <c r="D32" s="148">
        <v>38.5</v>
      </c>
      <c r="E32" s="125">
        <v>6</v>
      </c>
      <c r="F32" s="143">
        <v>44841</v>
      </c>
      <c r="G32" s="144">
        <f t="shared" si="6"/>
        <v>44847</v>
      </c>
      <c r="H32" s="29"/>
      <c r="I32" s="2"/>
      <c r="J32" s="2"/>
      <c r="K32" s="4"/>
      <c r="L32" s="4"/>
      <c r="M32" s="2"/>
      <c r="N32" s="2"/>
      <c r="O32" s="2"/>
      <c r="P32" s="72"/>
      <c r="Q32" s="63"/>
      <c r="R32" s="64"/>
      <c r="S32" s="64"/>
      <c r="T32" s="2"/>
      <c r="U32" s="2"/>
      <c r="V32" s="2"/>
      <c r="W32" s="2"/>
      <c r="X32" s="2"/>
      <c r="Y32" s="2"/>
      <c r="Z32" s="2"/>
      <c r="AA32" s="2"/>
      <c r="AB32" s="30"/>
    </row>
    <row r="33" spans="1:28" ht="19.5" customHeight="1" x14ac:dyDescent="0.25">
      <c r="A33" s="139" t="s">
        <v>137</v>
      </c>
      <c r="B33" s="125" t="s">
        <v>5</v>
      </c>
      <c r="C33" s="145" t="s">
        <v>55</v>
      </c>
      <c r="D33" s="148">
        <v>38.61</v>
      </c>
      <c r="E33" s="125">
        <v>6</v>
      </c>
      <c r="F33" s="143">
        <v>44847</v>
      </c>
      <c r="G33" s="144">
        <f t="shared" si="6"/>
        <v>44853</v>
      </c>
      <c r="H33" s="29"/>
      <c r="I33" s="2"/>
      <c r="J33" s="2"/>
      <c r="K33" s="4"/>
      <c r="L33" s="4"/>
      <c r="M33" s="2"/>
      <c r="N33" s="2"/>
      <c r="O33" s="2"/>
      <c r="P33" s="72"/>
      <c r="Q33" s="63"/>
      <c r="R33" s="64"/>
      <c r="S33" s="64"/>
      <c r="T33" s="2"/>
      <c r="U33" s="2"/>
      <c r="V33" s="2"/>
      <c r="W33" s="2"/>
      <c r="X33" s="2"/>
      <c r="Y33" s="2"/>
      <c r="Z33" s="2"/>
      <c r="AA33" s="2"/>
      <c r="AB33" s="30"/>
    </row>
    <row r="34" spans="1:28" ht="19.5" customHeight="1" x14ac:dyDescent="0.25">
      <c r="A34" s="139" t="s">
        <v>138</v>
      </c>
      <c r="B34" s="125" t="s">
        <v>5</v>
      </c>
      <c r="C34" s="145" t="s">
        <v>55</v>
      </c>
      <c r="D34" s="148">
        <v>22.05</v>
      </c>
      <c r="E34" s="125">
        <v>6</v>
      </c>
      <c r="F34" s="143">
        <v>44853</v>
      </c>
      <c r="G34" s="144">
        <f t="shared" si="6"/>
        <v>44859</v>
      </c>
      <c r="H34" s="29"/>
      <c r="I34" s="2"/>
      <c r="J34" s="2"/>
      <c r="K34" s="4"/>
      <c r="L34" s="4"/>
      <c r="M34" s="2"/>
      <c r="N34" s="2"/>
      <c r="O34" s="2"/>
      <c r="P34" s="72"/>
      <c r="Q34" s="63"/>
      <c r="R34" s="64"/>
      <c r="S34" s="64"/>
      <c r="T34" s="2"/>
      <c r="U34" s="2"/>
      <c r="V34" s="2"/>
      <c r="W34" s="2"/>
      <c r="X34" s="2"/>
      <c r="Y34" s="2"/>
      <c r="Z34" s="2"/>
      <c r="AA34" s="2"/>
      <c r="AB34" s="30"/>
    </row>
    <row r="35" spans="1:28" ht="19.5" customHeight="1" x14ac:dyDescent="0.25">
      <c r="A35" s="139" t="s">
        <v>139</v>
      </c>
      <c r="B35" s="125" t="s">
        <v>5</v>
      </c>
      <c r="C35" s="145" t="s">
        <v>55</v>
      </c>
      <c r="D35" s="148">
        <v>71.91</v>
      </c>
      <c r="E35" s="125">
        <v>6</v>
      </c>
      <c r="F35" s="143">
        <v>44859</v>
      </c>
      <c r="G35" s="144">
        <f t="shared" si="6"/>
        <v>44865</v>
      </c>
      <c r="H35" s="29"/>
      <c r="I35" s="2"/>
      <c r="J35" s="2"/>
      <c r="K35" s="4"/>
      <c r="L35" s="4"/>
      <c r="M35" s="2"/>
      <c r="N35" s="2"/>
      <c r="O35" s="2"/>
      <c r="P35" s="72"/>
      <c r="Q35" s="63"/>
      <c r="R35" s="64"/>
      <c r="S35" s="64"/>
      <c r="T35" s="2"/>
      <c r="U35" s="2"/>
      <c r="V35" s="2"/>
      <c r="W35" s="2"/>
      <c r="X35" s="2"/>
      <c r="Y35" s="2"/>
      <c r="Z35" s="2"/>
      <c r="AA35" s="2"/>
      <c r="AB35" s="30"/>
    </row>
    <row r="36" spans="1:28" ht="19.5" customHeight="1" x14ac:dyDescent="0.25">
      <c r="A36" s="138" t="s">
        <v>45</v>
      </c>
      <c r="B36" s="125" t="s">
        <v>5</v>
      </c>
      <c r="C36" s="125"/>
      <c r="D36" s="8"/>
      <c r="E36" s="125">
        <f>G36-F36</f>
        <v>100</v>
      </c>
      <c r="F36" s="81">
        <f>F37</f>
        <v>44757</v>
      </c>
      <c r="G36" s="82">
        <f>G48</f>
        <v>44857</v>
      </c>
      <c r="H36" s="29"/>
      <c r="I36" s="2"/>
      <c r="J36" s="2"/>
      <c r="K36" s="4"/>
      <c r="L36" s="4"/>
      <c r="M36" s="2"/>
      <c r="N36" s="2"/>
      <c r="O36" s="2"/>
      <c r="P36" s="72"/>
      <c r="Q36" s="63"/>
      <c r="R36" s="64"/>
      <c r="S36" s="64"/>
      <c r="T36" s="2"/>
      <c r="U36" s="2"/>
      <c r="V36" s="2"/>
      <c r="W36" s="2"/>
      <c r="X36" s="2"/>
      <c r="Y36" s="2"/>
      <c r="Z36" s="2"/>
      <c r="AA36" s="2"/>
      <c r="AB36" s="30"/>
    </row>
    <row r="37" spans="1:28" ht="29.25" customHeight="1" x14ac:dyDescent="0.25">
      <c r="A37" s="149" t="s">
        <v>140</v>
      </c>
      <c r="B37" s="142" t="s">
        <v>5</v>
      </c>
      <c r="C37" s="142" t="s">
        <v>37</v>
      </c>
      <c r="D37" s="150">
        <v>1513.383</v>
      </c>
      <c r="E37" s="142">
        <v>7</v>
      </c>
      <c r="F37" s="143">
        <v>44757</v>
      </c>
      <c r="G37" s="143">
        <f>F37+E37</f>
        <v>44764</v>
      </c>
      <c r="H37" s="29"/>
      <c r="I37" s="2"/>
      <c r="J37" s="2"/>
      <c r="K37" s="4"/>
      <c r="L37" s="4"/>
      <c r="M37" s="2"/>
      <c r="N37" s="2"/>
      <c r="O37" s="2"/>
      <c r="P37" s="72"/>
      <c r="Q37" s="63"/>
      <c r="R37" s="64"/>
      <c r="S37" s="64"/>
      <c r="T37" s="2"/>
      <c r="U37" s="2"/>
      <c r="V37" s="2"/>
      <c r="W37" s="2"/>
      <c r="X37" s="2"/>
      <c r="Y37" s="2"/>
      <c r="Z37" s="2"/>
      <c r="AA37" s="2"/>
      <c r="AB37" s="30"/>
    </row>
    <row r="38" spans="1:28" ht="29.25" customHeight="1" x14ac:dyDescent="0.25">
      <c r="A38" s="149" t="s">
        <v>141</v>
      </c>
      <c r="B38" s="142" t="s">
        <v>5</v>
      </c>
      <c r="C38" s="142" t="s">
        <v>37</v>
      </c>
      <c r="D38" s="150">
        <v>7868.8070000000007</v>
      </c>
      <c r="E38" s="142">
        <v>14</v>
      </c>
      <c r="F38" s="143">
        <f>F37+3</f>
        <v>44760</v>
      </c>
      <c r="G38" s="143">
        <f>E38+F38</f>
        <v>44774</v>
      </c>
      <c r="H38" s="29"/>
      <c r="I38" s="2"/>
      <c r="J38" s="2"/>
      <c r="K38" s="4"/>
      <c r="L38" s="4"/>
      <c r="M38" s="2"/>
      <c r="N38" s="2"/>
      <c r="O38" s="2"/>
      <c r="P38" s="72"/>
      <c r="Q38" s="63"/>
      <c r="R38" s="64"/>
      <c r="S38" s="64"/>
      <c r="T38" s="2"/>
      <c r="U38" s="2"/>
      <c r="V38" s="2"/>
      <c r="W38" s="2"/>
      <c r="X38" s="2"/>
      <c r="Y38" s="2"/>
      <c r="Z38" s="2"/>
      <c r="AA38" s="2"/>
      <c r="AB38" s="30"/>
    </row>
    <row r="39" spans="1:28" ht="29.25" customHeight="1" x14ac:dyDescent="0.25">
      <c r="A39" s="149" t="s">
        <v>142</v>
      </c>
      <c r="B39" s="142" t="s">
        <v>5</v>
      </c>
      <c r="C39" s="142" t="s">
        <v>37</v>
      </c>
      <c r="D39" s="150">
        <v>6058.5399999999991</v>
      </c>
      <c r="E39" s="142">
        <v>14</v>
      </c>
      <c r="F39" s="143">
        <f>F38+5</f>
        <v>44765</v>
      </c>
      <c r="G39" s="143">
        <f t="shared" ref="G39:G47" si="7">E39+F39</f>
        <v>44779</v>
      </c>
      <c r="H39" s="29"/>
      <c r="I39" s="2"/>
      <c r="J39" s="2"/>
      <c r="K39" s="4"/>
      <c r="L39" s="4"/>
      <c r="M39" s="2"/>
      <c r="N39" s="2"/>
      <c r="O39" s="2"/>
      <c r="P39" s="72"/>
      <c r="Q39" s="63"/>
      <c r="R39" s="64"/>
      <c r="S39" s="64"/>
      <c r="T39" s="2"/>
      <c r="U39" s="2"/>
      <c r="V39" s="2"/>
      <c r="W39" s="2"/>
      <c r="X39" s="2"/>
      <c r="Y39" s="2"/>
      <c r="Z39" s="2"/>
      <c r="AA39" s="2"/>
      <c r="AB39" s="30"/>
    </row>
    <row r="40" spans="1:28" ht="18.75" customHeight="1" x14ac:dyDescent="0.25">
      <c r="A40" s="316" t="s">
        <v>143</v>
      </c>
      <c r="B40" s="308" t="s">
        <v>5</v>
      </c>
      <c r="C40" s="308" t="s">
        <v>37</v>
      </c>
      <c r="D40" s="308">
        <v>9382.19</v>
      </c>
      <c r="E40" s="142">
        <v>21</v>
      </c>
      <c r="F40" s="143">
        <f>G39</f>
        <v>44779</v>
      </c>
      <c r="G40" s="143">
        <f t="shared" si="7"/>
        <v>44800</v>
      </c>
      <c r="H40" s="29"/>
      <c r="I40" s="2"/>
      <c r="J40" s="2"/>
      <c r="K40" s="4"/>
      <c r="L40" s="4"/>
      <c r="M40" s="2"/>
      <c r="N40" s="2"/>
      <c r="O40" s="2"/>
      <c r="P40" s="72"/>
      <c r="Q40" s="63"/>
      <c r="R40" s="64"/>
      <c r="S40" s="64"/>
      <c r="T40" s="2"/>
      <c r="U40" s="2"/>
      <c r="V40" s="2"/>
      <c r="W40" s="2"/>
      <c r="X40" s="2"/>
      <c r="Y40" s="2"/>
      <c r="Z40" s="2"/>
      <c r="AA40" s="2"/>
      <c r="AB40" s="30"/>
    </row>
    <row r="41" spans="1:28" ht="18.75" customHeight="1" x14ac:dyDescent="0.25">
      <c r="A41" s="317"/>
      <c r="B41" s="309"/>
      <c r="C41" s="309"/>
      <c r="D41" s="309"/>
      <c r="E41" s="142">
        <v>8</v>
      </c>
      <c r="F41" s="143">
        <v>44835</v>
      </c>
      <c r="G41" s="143">
        <f>F41+E41</f>
        <v>44843</v>
      </c>
      <c r="H41" s="29"/>
      <c r="I41" s="2"/>
      <c r="J41" s="2"/>
      <c r="K41" s="4"/>
      <c r="L41" s="4"/>
      <c r="M41" s="2"/>
      <c r="N41" s="2"/>
      <c r="O41" s="2"/>
      <c r="P41" s="72"/>
      <c r="Q41" s="63"/>
      <c r="R41" s="64"/>
      <c r="S41" s="64"/>
      <c r="T41" s="2"/>
      <c r="U41" s="2"/>
      <c r="V41" s="2"/>
      <c r="W41" s="2"/>
      <c r="X41" s="2"/>
      <c r="Y41" s="2"/>
      <c r="Z41" s="2"/>
      <c r="AA41" s="2"/>
      <c r="AB41" s="30"/>
    </row>
    <row r="42" spans="1:28" ht="20.25" customHeight="1" x14ac:dyDescent="0.25">
      <c r="A42" s="316" t="s">
        <v>144</v>
      </c>
      <c r="B42" s="308" t="s">
        <v>5</v>
      </c>
      <c r="C42" s="308" t="s">
        <v>37</v>
      </c>
      <c r="D42" s="308">
        <v>1513.383</v>
      </c>
      <c r="E42" s="142">
        <v>9</v>
      </c>
      <c r="F42" s="143">
        <f>G40+1</f>
        <v>44801</v>
      </c>
      <c r="G42" s="143">
        <f>E42+F42</f>
        <v>44810</v>
      </c>
      <c r="H42" s="29"/>
      <c r="I42" s="2"/>
      <c r="J42" s="2"/>
      <c r="K42" s="4"/>
      <c r="L42" s="4"/>
      <c r="M42" s="2"/>
      <c r="N42" s="2"/>
      <c r="O42" s="2"/>
      <c r="P42" s="72"/>
      <c r="Q42" s="63"/>
      <c r="R42" s="64"/>
      <c r="S42" s="64"/>
      <c r="T42" s="2"/>
      <c r="U42" s="2"/>
      <c r="V42" s="2"/>
      <c r="W42" s="2"/>
      <c r="X42" s="2"/>
      <c r="Y42" s="2"/>
      <c r="Z42" s="2"/>
      <c r="AA42" s="2"/>
      <c r="AB42" s="30"/>
    </row>
    <row r="43" spans="1:28" ht="20.25" customHeight="1" x14ac:dyDescent="0.25">
      <c r="A43" s="317"/>
      <c r="B43" s="309"/>
      <c r="C43" s="309"/>
      <c r="D43" s="309"/>
      <c r="E43" s="142">
        <v>2</v>
      </c>
      <c r="F43" s="143">
        <f>G41</f>
        <v>44843</v>
      </c>
      <c r="G43" s="143">
        <f t="shared" si="7"/>
        <v>44845</v>
      </c>
      <c r="H43" s="29"/>
      <c r="I43" s="2"/>
      <c r="J43" s="2"/>
      <c r="K43" s="4"/>
      <c r="L43" s="4"/>
      <c r="M43" s="2"/>
      <c r="N43" s="2"/>
      <c r="O43" s="2"/>
      <c r="P43" s="72"/>
      <c r="Q43" s="63"/>
      <c r="R43" s="64"/>
      <c r="S43" s="64"/>
      <c r="T43" s="2"/>
      <c r="U43" s="2"/>
      <c r="V43" s="2"/>
      <c r="W43" s="2"/>
      <c r="X43" s="2"/>
      <c r="Y43" s="2"/>
      <c r="Z43" s="2"/>
      <c r="AA43" s="2"/>
      <c r="AB43" s="30"/>
    </row>
    <row r="44" spans="1:28" ht="19.5" customHeight="1" x14ac:dyDescent="0.25">
      <c r="A44" s="310" t="s">
        <v>78</v>
      </c>
      <c r="B44" s="142" t="s">
        <v>5</v>
      </c>
      <c r="C44" s="312" t="s">
        <v>42</v>
      </c>
      <c r="D44" s="314">
        <v>12240</v>
      </c>
      <c r="E44" s="142">
        <v>12</v>
      </c>
      <c r="F44" s="143">
        <f>G42+1</f>
        <v>44811</v>
      </c>
      <c r="G44" s="143">
        <f t="shared" si="7"/>
        <v>44823</v>
      </c>
      <c r="H44" s="29"/>
      <c r="I44" s="2"/>
      <c r="J44" s="2"/>
      <c r="K44" s="4"/>
      <c r="L44" s="4"/>
      <c r="M44" s="2"/>
      <c r="N44" s="2"/>
      <c r="O44" s="2"/>
      <c r="P44" s="72"/>
      <c r="Q44" s="63"/>
      <c r="R44" s="64"/>
      <c r="S44" s="64"/>
      <c r="T44" s="2"/>
      <c r="U44" s="2"/>
      <c r="V44" s="2"/>
      <c r="W44" s="2"/>
      <c r="X44" s="2"/>
      <c r="Y44" s="2"/>
      <c r="Z44" s="2"/>
      <c r="AA44" s="2"/>
      <c r="AB44" s="30"/>
    </row>
    <row r="45" spans="1:28" ht="19.5" customHeight="1" x14ac:dyDescent="0.25">
      <c r="A45" s="311"/>
      <c r="B45" s="142" t="s">
        <v>5</v>
      </c>
      <c r="C45" s="313"/>
      <c r="D45" s="315"/>
      <c r="E45" s="142">
        <v>7</v>
      </c>
      <c r="F45" s="143">
        <f>G43</f>
        <v>44845</v>
      </c>
      <c r="G45" s="143">
        <f>F45+E45</f>
        <v>44852</v>
      </c>
      <c r="H45" s="29"/>
      <c r="I45" s="2"/>
      <c r="J45" s="2"/>
      <c r="K45" s="4"/>
      <c r="L45" s="4"/>
      <c r="M45" s="2"/>
      <c r="N45" s="2"/>
      <c r="O45" s="2"/>
      <c r="P45" s="72"/>
      <c r="Q45" s="63"/>
      <c r="R45" s="64"/>
      <c r="S45" s="64"/>
      <c r="T45" s="2"/>
      <c r="U45" s="2"/>
      <c r="V45" s="2"/>
      <c r="W45" s="2"/>
      <c r="X45" s="2"/>
      <c r="Y45" s="2"/>
      <c r="Z45" s="2"/>
      <c r="AA45" s="2"/>
      <c r="AB45" s="30"/>
    </row>
    <row r="46" spans="1:28" ht="19.5" customHeight="1" x14ac:dyDescent="0.25">
      <c r="A46" s="316" t="s">
        <v>79</v>
      </c>
      <c r="B46" s="308" t="s">
        <v>5</v>
      </c>
      <c r="C46" s="308" t="s">
        <v>42</v>
      </c>
      <c r="D46" s="308">
        <v>2890</v>
      </c>
      <c r="E46" s="142">
        <v>5</v>
      </c>
      <c r="F46" s="143">
        <f>G44+1</f>
        <v>44824</v>
      </c>
      <c r="G46" s="143">
        <f t="shared" si="7"/>
        <v>44829</v>
      </c>
      <c r="H46" s="29"/>
      <c r="I46" s="2"/>
      <c r="J46" s="2"/>
      <c r="K46" s="4"/>
      <c r="L46" s="4"/>
      <c r="M46" s="2"/>
      <c r="N46" s="2"/>
      <c r="O46" s="2"/>
      <c r="P46" s="72"/>
      <c r="Q46" s="63"/>
      <c r="R46" s="64"/>
      <c r="S46" s="64"/>
      <c r="T46" s="2"/>
      <c r="U46" s="2"/>
      <c r="V46" s="2"/>
      <c r="W46" s="2"/>
      <c r="X46" s="2"/>
      <c r="Y46" s="2"/>
      <c r="Z46" s="2"/>
      <c r="AA46" s="2"/>
      <c r="AB46" s="30"/>
    </row>
    <row r="47" spans="1:28" ht="19.5" customHeight="1" x14ac:dyDescent="0.25">
      <c r="A47" s="317"/>
      <c r="B47" s="309"/>
      <c r="C47" s="309"/>
      <c r="D47" s="309"/>
      <c r="E47" s="142">
        <v>2</v>
      </c>
      <c r="F47" s="143">
        <f>G45</f>
        <v>44852</v>
      </c>
      <c r="G47" s="143">
        <f t="shared" si="7"/>
        <v>44854</v>
      </c>
      <c r="H47" s="29"/>
      <c r="I47" s="2"/>
      <c r="J47" s="2"/>
      <c r="K47" s="4"/>
      <c r="L47" s="4"/>
      <c r="M47" s="2"/>
      <c r="N47" s="2"/>
      <c r="O47" s="2"/>
      <c r="P47" s="72"/>
      <c r="Q47" s="63"/>
      <c r="R47" s="64"/>
      <c r="S47" s="64"/>
      <c r="T47" s="2"/>
      <c r="U47" s="2"/>
      <c r="V47" s="2"/>
      <c r="W47" s="2"/>
      <c r="X47" s="2"/>
      <c r="Y47" s="2"/>
      <c r="Z47" s="2"/>
      <c r="AA47" s="2"/>
      <c r="AB47" s="30"/>
    </row>
    <row r="48" spans="1:28" ht="19.5" customHeight="1" x14ac:dyDescent="0.25">
      <c r="A48" s="151" t="s">
        <v>94</v>
      </c>
      <c r="B48" s="125" t="s">
        <v>5</v>
      </c>
      <c r="C48" s="152" t="s">
        <v>37</v>
      </c>
      <c r="D48" s="140">
        <v>5069</v>
      </c>
      <c r="E48" s="125">
        <v>85</v>
      </c>
      <c r="F48" s="112">
        <v>44772</v>
      </c>
      <c r="G48" s="112">
        <f>F48+E48</f>
        <v>44857</v>
      </c>
      <c r="H48" s="29"/>
      <c r="I48" s="2"/>
      <c r="J48" s="2"/>
      <c r="K48" s="4"/>
      <c r="L48" s="4"/>
      <c r="M48" s="2"/>
      <c r="N48" s="2"/>
      <c r="O48" s="2"/>
      <c r="P48" s="72"/>
      <c r="Q48" s="63"/>
      <c r="R48" s="64"/>
      <c r="S48" s="64"/>
      <c r="T48" s="2"/>
      <c r="U48" s="2"/>
      <c r="V48" s="2"/>
      <c r="W48" s="2"/>
      <c r="X48" s="2"/>
      <c r="Y48" s="2"/>
      <c r="Z48" s="2"/>
      <c r="AA48" s="2"/>
      <c r="AB48" s="30"/>
    </row>
    <row r="49" spans="1:28" ht="19.5" customHeight="1" x14ac:dyDescent="0.25">
      <c r="A49" s="153" t="s">
        <v>50</v>
      </c>
      <c r="B49" s="125" t="s">
        <v>5</v>
      </c>
      <c r="C49" s="125"/>
      <c r="D49" s="8"/>
      <c r="E49" s="125">
        <f>G49-F49</f>
        <v>335</v>
      </c>
      <c r="F49" s="112">
        <f>F50</f>
        <v>44766</v>
      </c>
      <c r="G49" s="134">
        <f>G54</f>
        <v>45101</v>
      </c>
      <c r="H49" s="29"/>
      <c r="I49" s="2"/>
      <c r="J49" s="2"/>
      <c r="K49" s="4"/>
      <c r="L49" s="4"/>
      <c r="M49" s="2"/>
      <c r="N49" s="2"/>
      <c r="O49" s="2"/>
      <c r="P49" s="72"/>
      <c r="Q49" s="63"/>
      <c r="R49" s="64"/>
      <c r="S49" s="64"/>
      <c r="T49" s="2"/>
      <c r="U49" s="2"/>
      <c r="V49" s="2"/>
      <c r="W49" s="2"/>
      <c r="X49" s="2"/>
      <c r="Y49" s="2"/>
      <c r="Z49" s="2"/>
      <c r="AA49" s="2"/>
      <c r="AB49" s="30"/>
    </row>
    <row r="50" spans="1:28" ht="19.5" customHeight="1" x14ac:dyDescent="0.25">
      <c r="A50" s="139" t="s">
        <v>46</v>
      </c>
      <c r="B50" s="125" t="s">
        <v>5</v>
      </c>
      <c r="C50" s="154" t="s">
        <v>37</v>
      </c>
      <c r="D50" s="125">
        <v>193</v>
      </c>
      <c r="E50" s="125">
        <v>61</v>
      </c>
      <c r="F50" s="131">
        <f>G15</f>
        <v>44766</v>
      </c>
      <c r="G50" s="132">
        <f>F50+E50</f>
        <v>44827</v>
      </c>
      <c r="H50" s="29"/>
      <c r="I50" s="2"/>
      <c r="J50" s="2"/>
      <c r="K50" s="4"/>
      <c r="L50" s="4"/>
      <c r="M50" s="2"/>
      <c r="N50" s="2"/>
      <c r="O50" s="2"/>
      <c r="P50" s="72"/>
      <c r="Q50" s="63"/>
      <c r="R50" s="64"/>
      <c r="S50" s="64"/>
      <c r="T50" s="2"/>
      <c r="U50" s="2"/>
      <c r="V50" s="2"/>
      <c r="W50" s="2"/>
      <c r="X50" s="2"/>
      <c r="Y50" s="2"/>
      <c r="Z50" s="2"/>
      <c r="AA50" s="2"/>
      <c r="AB50" s="30"/>
    </row>
    <row r="51" spans="1:28" ht="19.5" customHeight="1" x14ac:dyDescent="0.25">
      <c r="A51" s="139" t="s">
        <v>47</v>
      </c>
      <c r="B51" s="125" t="s">
        <v>5</v>
      </c>
      <c r="C51" s="154" t="s">
        <v>49</v>
      </c>
      <c r="D51" s="125">
        <v>1</v>
      </c>
      <c r="E51" s="125">
        <v>30</v>
      </c>
      <c r="F51" s="187">
        <v>45040</v>
      </c>
      <c r="G51" s="188">
        <f>F51+E51</f>
        <v>45070</v>
      </c>
      <c r="H51" s="155"/>
      <c r="I51" s="156"/>
      <c r="J51" s="156"/>
      <c r="K51" s="4"/>
      <c r="L51" s="4"/>
      <c r="M51" s="2"/>
      <c r="N51" s="2"/>
      <c r="O51" s="2"/>
      <c r="P51" s="72"/>
      <c r="Q51" s="63"/>
      <c r="R51" s="64"/>
      <c r="S51" s="64"/>
      <c r="T51" s="2"/>
      <c r="U51" s="2"/>
      <c r="V51" s="2"/>
      <c r="W51" s="2"/>
      <c r="X51" s="2"/>
      <c r="Y51" s="2"/>
      <c r="Z51" s="2"/>
      <c r="AA51" s="2"/>
      <c r="AB51" s="30"/>
    </row>
    <row r="52" spans="1:28" ht="19.5" customHeight="1" x14ac:dyDescent="0.25">
      <c r="A52" s="139" t="s">
        <v>80</v>
      </c>
      <c r="B52" s="125" t="s">
        <v>5</v>
      </c>
      <c r="C52" s="154" t="s">
        <v>48</v>
      </c>
      <c r="D52" s="125">
        <f>12.66+1.5</f>
        <v>14.16</v>
      </c>
      <c r="E52" s="125">
        <v>8</v>
      </c>
      <c r="F52" s="112">
        <f>G51+1</f>
        <v>45071</v>
      </c>
      <c r="G52" s="134">
        <f>F52+E52</f>
        <v>45079</v>
      </c>
      <c r="H52" s="157"/>
      <c r="I52" s="2"/>
      <c r="J52" s="2"/>
      <c r="K52" s="4"/>
      <c r="L52" s="4"/>
      <c r="M52" s="2"/>
      <c r="N52" s="2"/>
      <c r="O52" s="2"/>
      <c r="P52" s="72"/>
      <c r="Q52" s="63"/>
      <c r="R52" s="64"/>
      <c r="S52" s="64"/>
      <c r="T52" s="2"/>
      <c r="U52" s="2"/>
      <c r="V52" s="2"/>
      <c r="W52" s="2"/>
      <c r="X52" s="2"/>
      <c r="Y52" s="2"/>
      <c r="Z52" s="2"/>
      <c r="AA52" s="2"/>
      <c r="AB52" s="30"/>
    </row>
    <row r="53" spans="1:28" ht="19.5" customHeight="1" x14ac:dyDescent="0.25">
      <c r="A53" s="139" t="s">
        <v>145</v>
      </c>
      <c r="B53" s="125" t="s">
        <v>5</v>
      </c>
      <c r="C53" s="158" t="s">
        <v>42</v>
      </c>
      <c r="D53" s="126">
        <v>561</v>
      </c>
      <c r="E53" s="125">
        <v>10</v>
      </c>
      <c r="F53" s="112">
        <f>G52+1</f>
        <v>45080</v>
      </c>
      <c r="G53" s="134">
        <f t="shared" ref="G53:G54" si="8">F53+E53</f>
        <v>45090</v>
      </c>
      <c r="H53" s="157"/>
      <c r="I53" s="2"/>
      <c r="J53" s="2"/>
      <c r="K53" s="4"/>
      <c r="L53" s="4"/>
      <c r="M53" s="2"/>
      <c r="N53" s="2"/>
      <c r="O53" s="2"/>
      <c r="P53" s="72"/>
      <c r="Q53" s="63"/>
      <c r="R53" s="64"/>
      <c r="S53" s="64"/>
      <c r="T53" s="2"/>
      <c r="U53" s="2"/>
      <c r="V53" s="2"/>
      <c r="W53" s="2"/>
      <c r="X53" s="2"/>
      <c r="Y53" s="2"/>
      <c r="Z53" s="2"/>
      <c r="AA53" s="2"/>
      <c r="AB53" s="30"/>
    </row>
    <row r="54" spans="1:28" ht="19.5" customHeight="1" x14ac:dyDescent="0.25">
      <c r="A54" s="139" t="s">
        <v>146</v>
      </c>
      <c r="B54" s="125" t="s">
        <v>5</v>
      </c>
      <c r="C54" s="158" t="s">
        <v>42</v>
      </c>
      <c r="D54" s="126">
        <v>348.4</v>
      </c>
      <c r="E54" s="125">
        <v>10</v>
      </c>
      <c r="F54" s="112">
        <f>G53+1</f>
        <v>45091</v>
      </c>
      <c r="G54" s="134">
        <f t="shared" si="8"/>
        <v>45101</v>
      </c>
      <c r="H54" s="157"/>
      <c r="I54" s="2"/>
      <c r="J54" s="2"/>
      <c r="K54" s="4"/>
      <c r="L54" s="4"/>
      <c r="M54" s="2"/>
      <c r="N54" s="2"/>
      <c r="O54" s="2"/>
      <c r="P54" s="72"/>
      <c r="Q54" s="63"/>
      <c r="R54" s="64"/>
      <c r="S54" s="64"/>
      <c r="T54" s="2"/>
      <c r="U54" s="2"/>
      <c r="V54" s="2"/>
      <c r="W54" s="2"/>
      <c r="X54" s="2"/>
      <c r="Y54" s="2"/>
      <c r="Z54" s="2"/>
      <c r="AA54" s="2"/>
      <c r="AB54" s="30"/>
    </row>
    <row r="55" spans="1:28" ht="19.5" customHeight="1" x14ac:dyDescent="0.25">
      <c r="A55" s="153" t="s">
        <v>129</v>
      </c>
      <c r="B55" s="125" t="s">
        <v>5</v>
      </c>
      <c r="C55" s="294" t="s">
        <v>49</v>
      </c>
      <c r="D55" s="284">
        <v>1</v>
      </c>
      <c r="E55" s="125">
        <f>G55-F55</f>
        <v>185</v>
      </c>
      <c r="F55" s="112">
        <f>F56</f>
        <v>44729</v>
      </c>
      <c r="G55" s="134">
        <f>G65</f>
        <v>44914</v>
      </c>
      <c r="H55" s="157"/>
      <c r="I55" s="2"/>
      <c r="J55" s="2"/>
      <c r="K55" s="4"/>
      <c r="L55" s="4"/>
      <c r="M55" s="2"/>
      <c r="N55" s="2"/>
      <c r="O55" s="2"/>
      <c r="P55" s="72"/>
      <c r="Q55" s="63"/>
      <c r="R55" s="64"/>
      <c r="S55" s="64"/>
      <c r="T55" s="2"/>
      <c r="U55" s="2"/>
      <c r="V55" s="2"/>
      <c r="W55" s="2"/>
      <c r="X55" s="2"/>
      <c r="Y55" s="2"/>
      <c r="Z55" s="2"/>
      <c r="AA55" s="2"/>
      <c r="AB55" s="30"/>
    </row>
    <row r="56" spans="1:28" ht="19.5" customHeight="1" x14ac:dyDescent="0.25">
      <c r="A56" s="139" t="s">
        <v>118</v>
      </c>
      <c r="B56" s="125" t="s">
        <v>5</v>
      </c>
      <c r="C56" s="295"/>
      <c r="D56" s="297"/>
      <c r="E56" s="125">
        <v>1</v>
      </c>
      <c r="F56" s="112">
        <v>44729</v>
      </c>
      <c r="G56" s="134">
        <f>F56+E56</f>
        <v>44730</v>
      </c>
      <c r="H56" s="157"/>
      <c r="I56" s="2"/>
      <c r="J56" s="2"/>
      <c r="K56" s="4"/>
      <c r="L56" s="4"/>
      <c r="M56" s="2"/>
      <c r="N56" s="2"/>
      <c r="O56" s="2"/>
      <c r="P56" s="72"/>
      <c r="Q56" s="63"/>
      <c r="R56" s="64"/>
      <c r="S56" s="64"/>
      <c r="T56" s="2"/>
      <c r="U56" s="2"/>
      <c r="V56" s="2"/>
      <c r="W56" s="2"/>
      <c r="X56" s="2"/>
      <c r="Y56" s="2"/>
      <c r="Z56" s="2"/>
      <c r="AA56" s="2"/>
      <c r="AB56" s="30"/>
    </row>
    <row r="57" spans="1:28" ht="19.5" customHeight="1" x14ac:dyDescent="0.25">
      <c r="A57" s="139" t="s">
        <v>119</v>
      </c>
      <c r="B57" s="125" t="s">
        <v>120</v>
      </c>
      <c r="C57" s="295"/>
      <c r="D57" s="297"/>
      <c r="E57" s="125">
        <v>7</v>
      </c>
      <c r="F57" s="112">
        <v>44730</v>
      </c>
      <c r="G57" s="134">
        <f t="shared" ref="G57:G65" si="9">F57+E57</f>
        <v>44737</v>
      </c>
      <c r="H57" s="157"/>
      <c r="I57" s="2"/>
      <c r="J57" s="2"/>
      <c r="K57" s="4"/>
      <c r="L57" s="4"/>
      <c r="M57" s="2"/>
      <c r="N57" s="2"/>
      <c r="O57" s="2"/>
      <c r="P57" s="72"/>
      <c r="Q57" s="63"/>
      <c r="R57" s="64"/>
      <c r="S57" s="64"/>
      <c r="T57" s="2"/>
      <c r="U57" s="2"/>
      <c r="V57" s="2"/>
      <c r="W57" s="2"/>
      <c r="X57" s="2"/>
      <c r="Y57" s="2"/>
      <c r="Z57" s="2"/>
      <c r="AA57" s="2"/>
      <c r="AB57" s="30"/>
    </row>
    <row r="58" spans="1:28" ht="19.5" customHeight="1" x14ac:dyDescent="0.25">
      <c r="A58" s="139" t="s">
        <v>121</v>
      </c>
      <c r="B58" s="125" t="s">
        <v>120</v>
      </c>
      <c r="C58" s="295"/>
      <c r="D58" s="297"/>
      <c r="E58" s="125">
        <v>85</v>
      </c>
      <c r="F58" s="112">
        <f>G57</f>
        <v>44737</v>
      </c>
      <c r="G58" s="134">
        <f t="shared" si="9"/>
        <v>44822</v>
      </c>
      <c r="H58" s="157"/>
      <c r="I58" s="2"/>
      <c r="J58" s="2"/>
      <c r="K58" s="4"/>
      <c r="L58" s="4"/>
      <c r="M58" s="2"/>
      <c r="N58" s="2"/>
      <c r="O58" s="2"/>
      <c r="P58" s="72"/>
      <c r="Q58" s="63"/>
      <c r="R58" s="64"/>
      <c r="S58" s="64"/>
      <c r="T58" s="2"/>
      <c r="U58" s="2"/>
      <c r="V58" s="2"/>
      <c r="W58" s="2"/>
      <c r="X58" s="2"/>
      <c r="Y58" s="2"/>
      <c r="Z58" s="2"/>
      <c r="AA58" s="2"/>
      <c r="AB58" s="30"/>
    </row>
    <row r="59" spans="1:28" ht="25.5" x14ac:dyDescent="0.25">
      <c r="A59" s="141" t="s">
        <v>122</v>
      </c>
      <c r="B59" s="125" t="s">
        <v>120</v>
      </c>
      <c r="C59" s="295"/>
      <c r="D59" s="297"/>
      <c r="E59" s="125">
        <v>14</v>
      </c>
      <c r="F59" s="112">
        <v>44823</v>
      </c>
      <c r="G59" s="134">
        <f t="shared" si="9"/>
        <v>44837</v>
      </c>
      <c r="H59" s="157"/>
      <c r="I59" s="2"/>
      <c r="J59" s="2"/>
      <c r="K59" s="4"/>
      <c r="L59" s="4"/>
      <c r="M59" s="2"/>
      <c r="N59" s="2"/>
      <c r="O59" s="2"/>
      <c r="P59" s="72"/>
      <c r="Q59" s="63"/>
      <c r="R59" s="64"/>
      <c r="S59" s="64"/>
      <c r="T59" s="2"/>
      <c r="U59" s="2"/>
      <c r="V59" s="2"/>
      <c r="W59" s="2"/>
      <c r="X59" s="2"/>
      <c r="Y59" s="2"/>
      <c r="Z59" s="2"/>
      <c r="AA59" s="2"/>
      <c r="AB59" s="30"/>
    </row>
    <row r="60" spans="1:28" ht="19.5" customHeight="1" x14ac:dyDescent="0.25">
      <c r="A60" s="139" t="s">
        <v>123</v>
      </c>
      <c r="B60" s="125" t="s">
        <v>120</v>
      </c>
      <c r="C60" s="295"/>
      <c r="D60" s="297"/>
      <c r="E60" s="125">
        <v>7</v>
      </c>
      <c r="F60" s="112">
        <v>44837</v>
      </c>
      <c r="G60" s="134">
        <f t="shared" si="9"/>
        <v>44844</v>
      </c>
      <c r="H60" s="157"/>
      <c r="I60" s="2"/>
      <c r="J60" s="2"/>
      <c r="K60" s="4"/>
      <c r="L60" s="4"/>
      <c r="M60" s="2"/>
      <c r="N60" s="2"/>
      <c r="O60" s="2"/>
      <c r="P60" s="72"/>
      <c r="Q60" s="63"/>
      <c r="R60" s="64"/>
      <c r="S60" s="64"/>
      <c r="T60" s="2"/>
      <c r="U60" s="2"/>
      <c r="V60" s="2"/>
      <c r="W60" s="2"/>
      <c r="X60" s="2"/>
      <c r="Y60" s="2"/>
      <c r="Z60" s="2"/>
      <c r="AA60" s="2"/>
      <c r="AB60" s="30"/>
    </row>
    <row r="61" spans="1:28" ht="19.5" customHeight="1" x14ac:dyDescent="0.25">
      <c r="A61" s="139" t="s">
        <v>124</v>
      </c>
      <c r="B61" s="125" t="s">
        <v>120</v>
      </c>
      <c r="C61" s="295"/>
      <c r="D61" s="297"/>
      <c r="E61" s="125">
        <v>21</v>
      </c>
      <c r="F61" s="112">
        <v>44844</v>
      </c>
      <c r="G61" s="134">
        <f t="shared" si="9"/>
        <v>44865</v>
      </c>
      <c r="H61" s="157"/>
      <c r="I61" s="2"/>
      <c r="J61" s="2"/>
      <c r="K61" s="4"/>
      <c r="L61" s="4"/>
      <c r="M61" s="2"/>
      <c r="N61" s="2"/>
      <c r="O61" s="2"/>
      <c r="P61" s="72"/>
      <c r="Q61" s="63"/>
      <c r="R61" s="64"/>
      <c r="S61" s="64"/>
      <c r="T61" s="2"/>
      <c r="U61" s="2"/>
      <c r="V61" s="2"/>
      <c r="W61" s="2"/>
      <c r="X61" s="2"/>
      <c r="Y61" s="2"/>
      <c r="Z61" s="2"/>
      <c r="AA61" s="2"/>
      <c r="AB61" s="30"/>
    </row>
    <row r="62" spans="1:28" ht="19.5" customHeight="1" x14ac:dyDescent="0.25">
      <c r="A62" s="139" t="s">
        <v>125</v>
      </c>
      <c r="B62" s="125" t="s">
        <v>120</v>
      </c>
      <c r="C62" s="295"/>
      <c r="D62" s="297"/>
      <c r="E62" s="125">
        <v>30</v>
      </c>
      <c r="F62" s="112">
        <v>44865</v>
      </c>
      <c r="G62" s="134">
        <f t="shared" si="9"/>
        <v>44895</v>
      </c>
      <c r="H62" s="157"/>
      <c r="I62" s="2"/>
      <c r="J62" s="2"/>
      <c r="K62" s="4"/>
      <c r="L62" s="4"/>
      <c r="M62" s="2"/>
      <c r="N62" s="2"/>
      <c r="O62" s="2"/>
      <c r="P62" s="72"/>
      <c r="Q62" s="63"/>
      <c r="R62" s="64"/>
      <c r="S62" s="64"/>
      <c r="T62" s="2"/>
      <c r="U62" s="2"/>
      <c r="V62" s="2"/>
      <c r="W62" s="2"/>
      <c r="X62" s="2"/>
      <c r="Y62" s="2"/>
      <c r="Z62" s="2"/>
      <c r="AA62" s="2"/>
      <c r="AB62" s="30"/>
    </row>
    <row r="63" spans="1:28" ht="19.5" customHeight="1" x14ac:dyDescent="0.25">
      <c r="A63" s="139" t="s">
        <v>126</v>
      </c>
      <c r="B63" s="125" t="s">
        <v>120</v>
      </c>
      <c r="C63" s="295"/>
      <c r="D63" s="297"/>
      <c r="E63" s="125">
        <v>4</v>
      </c>
      <c r="F63" s="112">
        <v>44895</v>
      </c>
      <c r="G63" s="134">
        <f t="shared" si="9"/>
        <v>44899</v>
      </c>
      <c r="H63" s="157"/>
      <c r="I63" s="2"/>
      <c r="J63" s="2"/>
      <c r="K63" s="4"/>
      <c r="L63" s="4"/>
      <c r="M63" s="2"/>
      <c r="N63" s="2"/>
      <c r="O63" s="2"/>
      <c r="P63" s="72"/>
      <c r="Q63" s="63"/>
      <c r="R63" s="64"/>
      <c r="S63" s="64"/>
      <c r="T63" s="2"/>
      <c r="U63" s="2"/>
      <c r="V63" s="2"/>
      <c r="W63" s="2"/>
      <c r="X63" s="2"/>
      <c r="Y63" s="2"/>
      <c r="Z63" s="2"/>
      <c r="AA63" s="2"/>
      <c r="AB63" s="30"/>
    </row>
    <row r="64" spans="1:28" ht="19.5" customHeight="1" x14ac:dyDescent="0.25">
      <c r="A64" s="139" t="s">
        <v>127</v>
      </c>
      <c r="B64" s="125" t="s">
        <v>120</v>
      </c>
      <c r="C64" s="295"/>
      <c r="D64" s="297"/>
      <c r="E64" s="125">
        <v>7</v>
      </c>
      <c r="F64" s="112">
        <v>44900</v>
      </c>
      <c r="G64" s="134">
        <f t="shared" si="9"/>
        <v>44907</v>
      </c>
      <c r="H64" s="157"/>
      <c r="I64" s="2"/>
      <c r="J64" s="2"/>
      <c r="K64" s="4"/>
      <c r="L64" s="4"/>
      <c r="M64" s="2"/>
      <c r="N64" s="2"/>
      <c r="O64" s="2"/>
      <c r="P64" s="72"/>
      <c r="Q64" s="63"/>
      <c r="R64" s="64"/>
      <c r="S64" s="64"/>
      <c r="T64" s="2"/>
      <c r="U64" s="2"/>
      <c r="V64" s="2"/>
      <c r="W64" s="2"/>
      <c r="X64" s="2"/>
      <c r="Y64" s="2"/>
      <c r="Z64" s="2"/>
      <c r="AA64" s="2"/>
      <c r="AB64" s="30"/>
    </row>
    <row r="65" spans="1:28" ht="19.5" customHeight="1" x14ac:dyDescent="0.25">
      <c r="A65" s="139" t="s">
        <v>128</v>
      </c>
      <c r="B65" s="125" t="s">
        <v>120</v>
      </c>
      <c r="C65" s="296"/>
      <c r="D65" s="285"/>
      <c r="E65" s="125">
        <v>7</v>
      </c>
      <c r="F65" s="112">
        <v>44907</v>
      </c>
      <c r="G65" s="134">
        <f t="shared" si="9"/>
        <v>44914</v>
      </c>
      <c r="H65" s="157"/>
      <c r="I65" s="2"/>
      <c r="J65" s="2"/>
      <c r="K65" s="4"/>
      <c r="L65" s="4"/>
      <c r="M65" s="2"/>
      <c r="N65" s="2"/>
      <c r="O65" s="2"/>
      <c r="P65" s="72"/>
      <c r="Q65" s="63"/>
      <c r="R65" s="64"/>
      <c r="S65" s="64"/>
      <c r="T65" s="2"/>
      <c r="U65" s="2"/>
      <c r="V65" s="2"/>
      <c r="W65" s="2"/>
      <c r="X65" s="2"/>
      <c r="Y65" s="2"/>
      <c r="Z65" s="2"/>
      <c r="AA65" s="2"/>
      <c r="AB65" s="30"/>
    </row>
    <row r="66" spans="1:28" ht="19.5" customHeight="1" x14ac:dyDescent="0.25">
      <c r="A66" s="138" t="s">
        <v>51</v>
      </c>
      <c r="B66" s="125" t="s">
        <v>5</v>
      </c>
      <c r="C66" s="125"/>
      <c r="D66" s="8"/>
      <c r="E66" s="125">
        <f>G66-F66</f>
        <v>31</v>
      </c>
      <c r="F66" s="12">
        <f>F67</f>
        <v>44849</v>
      </c>
      <c r="G66" s="60">
        <f>G69</f>
        <v>44880</v>
      </c>
      <c r="H66" s="29"/>
      <c r="I66" s="2"/>
      <c r="J66" s="2"/>
      <c r="K66" s="4"/>
      <c r="L66" s="4"/>
      <c r="M66" s="2"/>
      <c r="N66" s="2"/>
      <c r="O66" s="2"/>
      <c r="P66" s="72"/>
      <c r="Q66" s="63"/>
      <c r="R66" s="64"/>
      <c r="S66" s="64"/>
      <c r="T66" s="2"/>
      <c r="U66" s="2"/>
      <c r="V66" s="2"/>
      <c r="W66" s="2"/>
      <c r="X66" s="2"/>
      <c r="Y66" s="2"/>
      <c r="Z66" s="2"/>
      <c r="AA66" s="2"/>
      <c r="AB66" s="30"/>
    </row>
    <row r="67" spans="1:28" ht="19.5" customHeight="1" x14ac:dyDescent="0.25">
      <c r="A67" s="139" t="s">
        <v>53</v>
      </c>
      <c r="B67" s="125" t="s">
        <v>5</v>
      </c>
      <c r="C67" s="154" t="s">
        <v>36</v>
      </c>
      <c r="D67" s="125">
        <v>14</v>
      </c>
      <c r="E67" s="125">
        <v>10</v>
      </c>
      <c r="F67" s="12">
        <v>44849</v>
      </c>
      <c r="G67" s="60">
        <f>F67+E67</f>
        <v>44859</v>
      </c>
      <c r="H67" s="29"/>
      <c r="I67" s="2"/>
      <c r="J67" s="2"/>
      <c r="K67" s="4"/>
      <c r="L67" s="4"/>
      <c r="M67" s="2"/>
      <c r="N67" s="2"/>
      <c r="O67" s="2"/>
      <c r="P67" s="72"/>
      <c r="Q67" s="63"/>
      <c r="R67" s="64"/>
      <c r="S67" s="64"/>
      <c r="T67" s="2"/>
      <c r="U67" s="2"/>
      <c r="V67" s="2"/>
      <c r="W67" s="2"/>
      <c r="X67" s="2"/>
      <c r="Y67" s="2"/>
      <c r="Z67" s="2"/>
      <c r="AA67" s="2"/>
      <c r="AB67" s="30"/>
    </row>
    <row r="68" spans="1:28" ht="19.5" customHeight="1" x14ac:dyDescent="0.25">
      <c r="A68" s="139" t="s">
        <v>52</v>
      </c>
      <c r="B68" s="125" t="s">
        <v>5</v>
      </c>
      <c r="C68" s="154" t="s">
        <v>36</v>
      </c>
      <c r="D68" s="125">
        <v>14</v>
      </c>
      <c r="E68" s="125">
        <v>10</v>
      </c>
      <c r="F68" s="12">
        <f>G67+1</f>
        <v>44860</v>
      </c>
      <c r="G68" s="60">
        <f>F68+E68</f>
        <v>44870</v>
      </c>
      <c r="H68" s="29"/>
      <c r="I68" s="2"/>
      <c r="J68" s="2"/>
      <c r="K68" s="4"/>
      <c r="L68" s="4"/>
      <c r="M68" s="2"/>
      <c r="N68" s="2"/>
      <c r="O68" s="2"/>
      <c r="P68" s="72"/>
      <c r="Q68" s="63"/>
      <c r="R68" s="64"/>
      <c r="S68" s="64"/>
      <c r="T68" s="2"/>
      <c r="U68" s="2"/>
      <c r="V68" s="2"/>
      <c r="W68" s="2"/>
      <c r="X68" s="2"/>
      <c r="Y68" s="2"/>
      <c r="Z68" s="2"/>
      <c r="AA68" s="2"/>
      <c r="AB68" s="30"/>
    </row>
    <row r="69" spans="1:28" ht="19.5" customHeight="1" x14ac:dyDescent="0.25">
      <c r="A69" s="139" t="s">
        <v>54</v>
      </c>
      <c r="B69" s="125" t="s">
        <v>5</v>
      </c>
      <c r="C69" s="154" t="s">
        <v>55</v>
      </c>
      <c r="D69" s="125">
        <v>50</v>
      </c>
      <c r="E69" s="125">
        <v>10</v>
      </c>
      <c r="F69" s="12">
        <f>G68</f>
        <v>44870</v>
      </c>
      <c r="G69" s="60">
        <f>F69+E69</f>
        <v>44880</v>
      </c>
      <c r="H69" s="29"/>
      <c r="I69" s="2"/>
      <c r="J69" s="2"/>
      <c r="K69" s="4"/>
      <c r="L69" s="4"/>
      <c r="M69" s="2"/>
      <c r="N69" s="2"/>
      <c r="O69" s="2"/>
      <c r="P69" s="72"/>
      <c r="Q69" s="63"/>
      <c r="R69" s="64"/>
      <c r="S69" s="64"/>
      <c r="T69" s="2"/>
      <c r="U69" s="2"/>
      <c r="V69" s="2"/>
      <c r="W69" s="2"/>
      <c r="X69" s="2"/>
      <c r="Y69" s="2"/>
      <c r="Z69" s="2"/>
      <c r="AA69" s="2"/>
      <c r="AB69" s="30"/>
    </row>
    <row r="70" spans="1:28" ht="19.5" customHeight="1" x14ac:dyDescent="0.25">
      <c r="A70" s="138" t="s">
        <v>56</v>
      </c>
      <c r="B70" s="125" t="s">
        <v>5</v>
      </c>
      <c r="C70" s="125"/>
      <c r="D70" s="8"/>
      <c r="E70" s="125">
        <f>G70-F70</f>
        <v>31</v>
      </c>
      <c r="F70" s="12">
        <f>F71</f>
        <v>44782</v>
      </c>
      <c r="G70" s="60">
        <f>G72</f>
        <v>44813</v>
      </c>
      <c r="H70" s="29"/>
      <c r="I70" s="2"/>
      <c r="J70" s="2"/>
      <c r="K70" s="4"/>
      <c r="L70" s="4"/>
      <c r="M70" s="2"/>
      <c r="N70" s="2"/>
      <c r="O70" s="2"/>
      <c r="P70" s="72"/>
      <c r="Q70" s="63"/>
      <c r="R70" s="64"/>
      <c r="S70" s="64"/>
      <c r="T70" s="2"/>
      <c r="U70" s="2"/>
      <c r="V70" s="2"/>
      <c r="W70" s="2"/>
      <c r="X70" s="2"/>
      <c r="Y70" s="2"/>
      <c r="Z70" s="2"/>
      <c r="AA70" s="2"/>
      <c r="AB70" s="30"/>
    </row>
    <row r="71" spans="1:28" ht="19.5" customHeight="1" x14ac:dyDescent="0.25">
      <c r="A71" s="139" t="s">
        <v>57</v>
      </c>
      <c r="B71" s="125" t="s">
        <v>5</v>
      </c>
      <c r="C71" s="154" t="s">
        <v>35</v>
      </c>
      <c r="D71" s="140">
        <v>980</v>
      </c>
      <c r="E71" s="125">
        <v>15</v>
      </c>
      <c r="F71" s="12">
        <v>44782</v>
      </c>
      <c r="G71" s="60">
        <f t="shared" ref="G71:G72" si="10">F71+E71</f>
        <v>44797</v>
      </c>
      <c r="H71" s="29"/>
      <c r="I71" s="2"/>
      <c r="J71" s="2"/>
      <c r="K71" s="4"/>
      <c r="L71" s="4"/>
      <c r="M71" s="2"/>
      <c r="N71" s="2"/>
      <c r="O71" s="2"/>
      <c r="P71" s="72"/>
      <c r="Q71" s="63"/>
      <c r="R71" s="64"/>
      <c r="S71" s="64"/>
      <c r="T71" s="2"/>
      <c r="U71" s="2"/>
      <c r="V71" s="2"/>
      <c r="W71" s="2"/>
      <c r="X71" s="2"/>
      <c r="Y71" s="2"/>
      <c r="Z71" s="2"/>
      <c r="AA71" s="2"/>
      <c r="AB71" s="30"/>
    </row>
    <row r="72" spans="1:28" ht="19.5" customHeight="1" x14ac:dyDescent="0.25">
      <c r="A72" s="139" t="s">
        <v>58</v>
      </c>
      <c r="B72" s="125" t="s">
        <v>5</v>
      </c>
      <c r="C72" s="154" t="s">
        <v>35</v>
      </c>
      <c r="D72" s="140">
        <f>75+60+890+45</f>
        <v>1070</v>
      </c>
      <c r="E72" s="125">
        <v>21</v>
      </c>
      <c r="F72" s="12">
        <v>44792</v>
      </c>
      <c r="G72" s="60">
        <f t="shared" si="10"/>
        <v>44813</v>
      </c>
      <c r="H72" s="29"/>
      <c r="I72" s="2"/>
      <c r="J72" s="2"/>
      <c r="K72" s="4"/>
      <c r="L72" s="4"/>
      <c r="M72" s="2"/>
      <c r="N72" s="2"/>
      <c r="O72" s="2"/>
      <c r="P72" s="72"/>
      <c r="Q72" s="63"/>
      <c r="R72" s="64"/>
      <c r="S72" s="64"/>
      <c r="T72" s="2"/>
      <c r="U72" s="2"/>
      <c r="V72" s="2"/>
      <c r="W72" s="2"/>
      <c r="X72" s="2"/>
      <c r="Y72" s="2"/>
      <c r="Z72" s="2"/>
      <c r="AA72" s="2"/>
      <c r="AB72" s="30"/>
    </row>
    <row r="73" spans="1:28" ht="19.5" customHeight="1" x14ac:dyDescent="0.25">
      <c r="A73" s="138" t="s">
        <v>61</v>
      </c>
      <c r="B73" s="125" t="s">
        <v>5</v>
      </c>
      <c r="C73" s="125"/>
      <c r="D73" s="8"/>
      <c r="E73" s="125">
        <f t="shared" ref="E73" si="11">G73-F73</f>
        <v>22</v>
      </c>
      <c r="F73" s="12">
        <f>F74</f>
        <v>44806</v>
      </c>
      <c r="G73" s="60">
        <f>G75</f>
        <v>44828</v>
      </c>
      <c r="H73" s="29"/>
      <c r="I73" s="2"/>
      <c r="J73" s="2"/>
      <c r="K73" s="4"/>
      <c r="L73" s="4"/>
      <c r="M73" s="2"/>
      <c r="N73" s="2"/>
      <c r="O73" s="2"/>
      <c r="P73" s="72"/>
      <c r="Q73" s="63"/>
      <c r="R73" s="64"/>
      <c r="S73" s="64"/>
      <c r="T73" s="2"/>
      <c r="U73" s="2"/>
      <c r="V73" s="2"/>
      <c r="W73" s="2"/>
      <c r="X73" s="2"/>
      <c r="Y73" s="2"/>
      <c r="Z73" s="2"/>
      <c r="AA73" s="2"/>
      <c r="AB73" s="30"/>
    </row>
    <row r="74" spans="1:28" ht="19.5" customHeight="1" x14ac:dyDescent="0.25">
      <c r="A74" s="139" t="s">
        <v>59</v>
      </c>
      <c r="B74" s="125" t="s">
        <v>5</v>
      </c>
      <c r="C74" s="154" t="s">
        <v>35</v>
      </c>
      <c r="D74" s="125">
        <v>141</v>
      </c>
      <c r="E74" s="125">
        <v>18</v>
      </c>
      <c r="F74" s="12">
        <v>44806</v>
      </c>
      <c r="G74" s="60">
        <f>F74+E74</f>
        <v>44824</v>
      </c>
      <c r="H74" s="29"/>
      <c r="I74" s="2"/>
      <c r="J74" s="2"/>
      <c r="K74" s="4"/>
      <c r="L74" s="4"/>
      <c r="M74" s="2"/>
      <c r="N74" s="2"/>
      <c r="O74" s="2"/>
      <c r="P74" s="72"/>
      <c r="Q74" s="63"/>
      <c r="R74" s="64"/>
      <c r="S74" s="64"/>
      <c r="T74" s="2"/>
      <c r="U74" s="2"/>
      <c r="V74" s="2"/>
      <c r="W74" s="2"/>
      <c r="X74" s="2"/>
      <c r="Y74" s="2"/>
      <c r="Z74" s="2"/>
      <c r="AA74" s="2"/>
      <c r="AB74" s="30"/>
    </row>
    <row r="75" spans="1:28" ht="19.5" customHeight="1" x14ac:dyDescent="0.25">
      <c r="A75" s="139" t="s">
        <v>60</v>
      </c>
      <c r="B75" s="125" t="s">
        <v>5</v>
      </c>
      <c r="C75" s="154" t="s">
        <v>35</v>
      </c>
      <c r="D75" s="125">
        <v>9</v>
      </c>
      <c r="E75" s="125">
        <v>3</v>
      </c>
      <c r="F75" s="12">
        <f>G74+1</f>
        <v>44825</v>
      </c>
      <c r="G75" s="60">
        <f>F75+E75</f>
        <v>44828</v>
      </c>
      <c r="H75" s="29"/>
      <c r="I75" s="2"/>
      <c r="J75" s="2"/>
      <c r="K75" s="4"/>
      <c r="L75" s="4"/>
      <c r="M75" s="2"/>
      <c r="N75" s="2"/>
      <c r="O75" s="2"/>
      <c r="P75" s="72"/>
      <c r="Q75" s="63"/>
      <c r="R75" s="64"/>
      <c r="S75" s="64"/>
      <c r="T75" s="2"/>
      <c r="U75" s="2"/>
      <c r="V75" s="2"/>
      <c r="W75" s="2"/>
      <c r="X75" s="2"/>
      <c r="Y75" s="2"/>
      <c r="Z75" s="2"/>
      <c r="AA75" s="2"/>
      <c r="AB75" s="30"/>
    </row>
    <row r="76" spans="1:28" ht="19.5" customHeight="1" x14ac:dyDescent="0.25">
      <c r="A76" s="138" t="s">
        <v>62</v>
      </c>
      <c r="B76" s="125" t="s">
        <v>5</v>
      </c>
      <c r="C76" s="125"/>
      <c r="D76" s="125"/>
      <c r="E76" s="125">
        <f t="shared" ref="E76" si="12">G76-F76</f>
        <v>265</v>
      </c>
      <c r="F76" s="112">
        <f>F78</f>
        <v>44820</v>
      </c>
      <c r="G76" s="134">
        <f>G77</f>
        <v>45085</v>
      </c>
      <c r="H76" s="29"/>
      <c r="I76" s="2"/>
      <c r="J76" s="2"/>
      <c r="K76" s="4"/>
      <c r="L76" s="4"/>
      <c r="M76" s="2"/>
      <c r="N76" s="2"/>
      <c r="O76" s="2"/>
      <c r="P76" s="72"/>
      <c r="Q76" s="63"/>
      <c r="R76" s="64"/>
      <c r="S76" s="64"/>
      <c r="T76" s="2"/>
      <c r="U76" s="2"/>
      <c r="V76" s="2"/>
      <c r="W76" s="2"/>
      <c r="X76" s="2"/>
      <c r="Y76" s="2"/>
      <c r="Z76" s="2"/>
      <c r="AA76" s="2"/>
      <c r="AB76" s="30"/>
    </row>
    <row r="77" spans="1:28" ht="19.5" customHeight="1" x14ac:dyDescent="0.25">
      <c r="A77" s="139" t="s">
        <v>98</v>
      </c>
      <c r="B77" s="125" t="s">
        <v>5</v>
      </c>
      <c r="C77" s="154" t="s">
        <v>35</v>
      </c>
      <c r="D77" s="125">
        <f>10+7</f>
        <v>17</v>
      </c>
      <c r="E77" s="125">
        <v>5</v>
      </c>
      <c r="F77" s="112">
        <f>G52+1</f>
        <v>45080</v>
      </c>
      <c r="G77" s="134">
        <f>F77+E77</f>
        <v>45085</v>
      </c>
      <c r="H77" s="29"/>
      <c r="I77" s="2"/>
      <c r="J77" s="2"/>
      <c r="K77" s="4"/>
      <c r="L77" s="4"/>
      <c r="M77" s="2"/>
      <c r="N77" s="2"/>
      <c r="O77" s="2"/>
      <c r="P77" s="72"/>
      <c r="Q77" s="63"/>
      <c r="R77" s="64"/>
      <c r="S77" s="64"/>
      <c r="T77" s="2"/>
      <c r="U77" s="2"/>
      <c r="V77" s="2"/>
      <c r="W77" s="2"/>
      <c r="X77" s="2"/>
      <c r="Y77" s="2"/>
      <c r="Z77" s="2"/>
      <c r="AA77" s="2"/>
      <c r="AB77" s="30"/>
    </row>
    <row r="78" spans="1:28" ht="19.5" customHeight="1" x14ac:dyDescent="0.25">
      <c r="A78" s="139" t="s">
        <v>63</v>
      </c>
      <c r="B78" s="125" t="s">
        <v>5</v>
      </c>
      <c r="C78" s="154" t="s">
        <v>35</v>
      </c>
      <c r="D78" s="125">
        <v>99</v>
      </c>
      <c r="E78" s="125">
        <v>7</v>
      </c>
      <c r="F78" s="112">
        <f>G50-7</f>
        <v>44820</v>
      </c>
      <c r="G78" s="134">
        <f t="shared" ref="G78:G79" si="13">F78+E78</f>
        <v>44827</v>
      </c>
      <c r="H78" s="29"/>
      <c r="I78" s="2"/>
      <c r="J78" s="2"/>
      <c r="K78" s="4"/>
      <c r="L78" s="4"/>
      <c r="M78" s="2"/>
      <c r="N78" s="2"/>
      <c r="O78" s="2"/>
      <c r="P78" s="72"/>
      <c r="Q78" s="63"/>
      <c r="R78" s="64"/>
      <c r="S78" s="64"/>
      <c r="T78" s="2"/>
      <c r="U78" s="2"/>
      <c r="V78" s="2"/>
      <c r="W78" s="2"/>
      <c r="X78" s="2"/>
      <c r="Y78" s="2"/>
      <c r="Z78" s="2"/>
      <c r="AA78" s="2"/>
      <c r="AB78" s="30"/>
    </row>
    <row r="79" spans="1:28" ht="19.5" customHeight="1" x14ac:dyDescent="0.25">
      <c r="A79" s="139" t="s">
        <v>64</v>
      </c>
      <c r="B79" s="125" t="s">
        <v>5</v>
      </c>
      <c r="C79" s="154" t="s">
        <v>35</v>
      </c>
      <c r="D79" s="125">
        <v>127</v>
      </c>
      <c r="E79" s="125">
        <v>10</v>
      </c>
      <c r="F79" s="112">
        <f>F78</f>
        <v>44820</v>
      </c>
      <c r="G79" s="134">
        <f t="shared" si="13"/>
        <v>44830</v>
      </c>
      <c r="H79" s="29"/>
      <c r="I79" s="2"/>
      <c r="J79" s="2"/>
      <c r="K79" s="4"/>
      <c r="L79" s="4"/>
      <c r="M79" s="2"/>
      <c r="N79" s="2"/>
      <c r="O79" s="2"/>
      <c r="P79" s="72"/>
      <c r="Q79" s="63"/>
      <c r="R79" s="64"/>
      <c r="S79" s="64"/>
      <c r="T79" s="2"/>
      <c r="U79" s="2"/>
      <c r="V79" s="2"/>
      <c r="W79" s="2"/>
      <c r="X79" s="2"/>
      <c r="Y79" s="2"/>
      <c r="Z79" s="2"/>
      <c r="AA79" s="2"/>
      <c r="AB79" s="30"/>
    </row>
    <row r="80" spans="1:28" ht="24" customHeight="1" x14ac:dyDescent="0.25">
      <c r="A80" s="159" t="s">
        <v>85</v>
      </c>
      <c r="B80" s="125" t="s">
        <v>5</v>
      </c>
      <c r="C80" s="125"/>
      <c r="D80" s="125"/>
      <c r="E80" s="125">
        <v>14</v>
      </c>
      <c r="F80" s="112">
        <f>G52-2</f>
        <v>45077</v>
      </c>
      <c r="G80" s="134">
        <f>F80+E80</f>
        <v>45091</v>
      </c>
      <c r="H80" s="160"/>
      <c r="I80" s="161"/>
      <c r="J80" s="161"/>
      <c r="K80" s="161"/>
      <c r="L80" s="161"/>
      <c r="M80" s="2"/>
      <c r="N80" s="161"/>
      <c r="O80" s="161"/>
      <c r="P80" s="73"/>
      <c r="Q80" s="66"/>
      <c r="R80" s="65"/>
      <c r="S80" s="65"/>
      <c r="T80" s="2"/>
      <c r="U80" s="2"/>
      <c r="V80" s="2"/>
      <c r="W80" s="2"/>
      <c r="X80" s="2"/>
      <c r="Y80" s="2"/>
      <c r="Z80" s="2"/>
      <c r="AA80" s="2"/>
      <c r="AB80" s="30"/>
    </row>
    <row r="81" spans="1:28" ht="21.75" customHeight="1" x14ac:dyDescent="0.25">
      <c r="A81" s="159" t="s">
        <v>92</v>
      </c>
      <c r="B81" s="125" t="s">
        <v>5</v>
      </c>
      <c r="C81" s="125"/>
      <c r="D81" s="125"/>
      <c r="E81" s="125">
        <v>14</v>
      </c>
      <c r="F81" s="112">
        <f>G52+1</f>
        <v>45080</v>
      </c>
      <c r="G81" s="134">
        <f t="shared" ref="G81:G82" si="14">F81+E81</f>
        <v>45094</v>
      </c>
      <c r="H81" s="29"/>
      <c r="I81" s="2"/>
      <c r="J81" s="2"/>
      <c r="K81" s="4"/>
      <c r="L81" s="4"/>
      <c r="M81" s="2"/>
      <c r="N81" s="2"/>
      <c r="O81" s="2"/>
      <c r="P81" s="72"/>
      <c r="Q81" s="63"/>
      <c r="R81" s="64"/>
      <c r="S81" s="64"/>
      <c r="T81" s="2"/>
      <c r="U81" s="2"/>
      <c r="V81" s="2"/>
      <c r="W81" s="2"/>
      <c r="X81" s="2"/>
      <c r="Y81" s="2"/>
      <c r="Z81" s="2"/>
      <c r="AA81" s="2"/>
      <c r="AB81" s="30"/>
    </row>
    <row r="82" spans="1:28" ht="24" customHeight="1" x14ac:dyDescent="0.25">
      <c r="A82" s="159" t="s">
        <v>86</v>
      </c>
      <c r="B82" s="125" t="s">
        <v>5</v>
      </c>
      <c r="C82" s="125"/>
      <c r="D82" s="125"/>
      <c r="E82" s="125">
        <v>14</v>
      </c>
      <c r="F82" s="112">
        <f>F81</f>
        <v>45080</v>
      </c>
      <c r="G82" s="134">
        <f t="shared" si="14"/>
        <v>45094</v>
      </c>
      <c r="H82" s="29"/>
      <c r="I82" s="2"/>
      <c r="J82" s="2"/>
      <c r="K82" s="4"/>
      <c r="L82" s="4"/>
      <c r="M82" s="2"/>
      <c r="N82" s="2"/>
      <c r="O82" s="2"/>
      <c r="P82" s="72"/>
      <c r="Q82" s="63"/>
      <c r="R82" s="64"/>
      <c r="S82" s="64"/>
      <c r="T82" s="2"/>
      <c r="U82" s="2"/>
      <c r="V82" s="2"/>
      <c r="W82" s="2"/>
      <c r="X82" s="2"/>
      <c r="Y82" s="2"/>
      <c r="Z82" s="2"/>
      <c r="AA82" s="2"/>
      <c r="AB82" s="30"/>
    </row>
    <row r="83" spans="1:28" ht="21" customHeight="1" x14ac:dyDescent="0.25">
      <c r="A83" s="162" t="s">
        <v>87</v>
      </c>
      <c r="B83" s="125" t="s">
        <v>5</v>
      </c>
      <c r="C83" s="125"/>
      <c r="D83" s="8"/>
      <c r="E83" s="125">
        <f>G83-F83</f>
        <v>91</v>
      </c>
      <c r="F83" s="112">
        <f>F84</f>
        <v>44774</v>
      </c>
      <c r="G83" s="134">
        <f>G87</f>
        <v>44865</v>
      </c>
      <c r="H83" s="29"/>
      <c r="I83" s="2"/>
      <c r="J83" s="2"/>
      <c r="K83" s="4"/>
      <c r="L83" s="4"/>
      <c r="M83" s="2"/>
      <c r="N83" s="2"/>
      <c r="O83" s="2"/>
      <c r="P83" s="72"/>
      <c r="Q83" s="63"/>
      <c r="R83" s="64"/>
      <c r="S83" s="64"/>
      <c r="T83" s="2"/>
      <c r="U83" s="2"/>
      <c r="V83" s="2"/>
      <c r="W83" s="2"/>
      <c r="X83" s="2"/>
      <c r="Y83" s="2"/>
      <c r="Z83" s="2"/>
      <c r="AA83" s="2"/>
      <c r="AB83" s="30"/>
    </row>
    <row r="84" spans="1:28" ht="19.5" customHeight="1" x14ac:dyDescent="0.25">
      <c r="A84" s="139" t="s">
        <v>68</v>
      </c>
      <c r="B84" s="125" t="s">
        <v>5</v>
      </c>
      <c r="C84" s="125" t="s">
        <v>36</v>
      </c>
      <c r="D84" s="140">
        <v>2566</v>
      </c>
      <c r="E84" s="125">
        <f t="shared" ref="E84:E101" si="15">G84-F84</f>
        <v>60</v>
      </c>
      <c r="F84" s="112">
        <v>44774</v>
      </c>
      <c r="G84" s="134">
        <v>44834</v>
      </c>
      <c r="H84" s="29"/>
      <c r="I84" s="2"/>
      <c r="J84" s="2"/>
      <c r="K84" s="4"/>
      <c r="L84" s="4"/>
      <c r="M84" s="2"/>
      <c r="N84" s="2"/>
      <c r="O84" s="2"/>
      <c r="P84" s="72"/>
      <c r="Q84" s="63"/>
      <c r="R84" s="64"/>
      <c r="S84" s="64"/>
      <c r="T84" s="2"/>
      <c r="U84" s="2"/>
      <c r="V84" s="2"/>
      <c r="W84" s="2"/>
      <c r="X84" s="2"/>
      <c r="Y84" s="2"/>
      <c r="Z84" s="2"/>
      <c r="AA84" s="2"/>
      <c r="AB84" s="30"/>
    </row>
    <row r="85" spans="1:28" ht="19.5" customHeight="1" x14ac:dyDescent="0.25">
      <c r="A85" s="139" t="s">
        <v>69</v>
      </c>
      <c r="B85" s="125" t="s">
        <v>5</v>
      </c>
      <c r="C85" s="125" t="s">
        <v>42</v>
      </c>
      <c r="D85" s="140">
        <v>727</v>
      </c>
      <c r="E85" s="125">
        <f t="shared" si="15"/>
        <v>77</v>
      </c>
      <c r="F85" s="112">
        <v>44788</v>
      </c>
      <c r="G85" s="134">
        <v>44865</v>
      </c>
      <c r="H85" s="29"/>
      <c r="I85" s="2"/>
      <c r="J85" s="2"/>
      <c r="K85" s="4"/>
      <c r="L85" s="4"/>
      <c r="M85" s="2"/>
      <c r="N85" s="2"/>
      <c r="O85" s="2"/>
      <c r="P85" s="72"/>
      <c r="Q85" s="63"/>
      <c r="R85" s="64"/>
      <c r="S85" s="64"/>
      <c r="T85" s="2"/>
      <c r="U85" s="2"/>
      <c r="V85" s="2"/>
      <c r="W85" s="2"/>
      <c r="X85" s="2"/>
      <c r="Y85" s="2"/>
      <c r="Z85" s="2"/>
      <c r="AA85" s="2"/>
      <c r="AB85" s="30"/>
    </row>
    <row r="86" spans="1:28" ht="19.5" customHeight="1" x14ac:dyDescent="0.25">
      <c r="A86" s="139" t="s">
        <v>70</v>
      </c>
      <c r="B86" s="125" t="s">
        <v>5</v>
      </c>
      <c r="C86" s="125" t="s">
        <v>42</v>
      </c>
      <c r="D86" s="140">
        <v>3849</v>
      </c>
      <c r="E86" s="125">
        <f t="shared" si="15"/>
        <v>77</v>
      </c>
      <c r="F86" s="112">
        <v>44788</v>
      </c>
      <c r="G86" s="134">
        <v>44865</v>
      </c>
      <c r="H86" s="29"/>
      <c r="I86" s="2"/>
      <c r="J86" s="2"/>
      <c r="K86" s="4"/>
      <c r="L86" s="4"/>
      <c r="M86" s="2"/>
      <c r="N86" s="2"/>
      <c r="O86" s="2"/>
      <c r="P86" s="72"/>
      <c r="Q86" s="63"/>
      <c r="R86" s="64"/>
      <c r="S86" s="64"/>
      <c r="T86" s="2"/>
      <c r="U86" s="2"/>
      <c r="V86" s="2"/>
      <c r="W86" s="2"/>
      <c r="X86" s="2"/>
      <c r="Y86" s="2"/>
      <c r="Z86" s="2"/>
      <c r="AA86" s="2"/>
      <c r="AB86" s="30"/>
    </row>
    <row r="87" spans="1:28" ht="19.5" customHeight="1" x14ac:dyDescent="0.25">
      <c r="A87" s="23" t="s">
        <v>67</v>
      </c>
      <c r="B87" s="1" t="s">
        <v>5</v>
      </c>
      <c r="C87" s="1" t="s">
        <v>42</v>
      </c>
      <c r="D87" s="15">
        <v>4103</v>
      </c>
      <c r="E87" s="1">
        <f t="shared" si="15"/>
        <v>30</v>
      </c>
      <c r="F87" s="12">
        <v>44835</v>
      </c>
      <c r="G87" s="60">
        <v>44865</v>
      </c>
      <c r="H87" s="29"/>
      <c r="I87" s="2"/>
      <c r="J87" s="2"/>
      <c r="K87" s="4"/>
      <c r="L87" s="4"/>
      <c r="M87" s="2"/>
      <c r="N87" s="2"/>
      <c r="O87" s="2"/>
      <c r="P87" s="72"/>
      <c r="Q87" s="63"/>
      <c r="R87" s="64"/>
      <c r="S87" s="64"/>
      <c r="T87" s="2"/>
      <c r="U87" s="2"/>
      <c r="V87" s="2"/>
      <c r="W87" s="2"/>
      <c r="X87" s="2"/>
      <c r="Y87" s="2"/>
      <c r="Z87" s="2"/>
      <c r="AA87" s="2"/>
      <c r="AB87" s="30"/>
    </row>
    <row r="88" spans="1:28" ht="19.5" customHeight="1" x14ac:dyDescent="0.25">
      <c r="A88" s="14" t="s">
        <v>88</v>
      </c>
      <c r="B88" s="1" t="s">
        <v>5</v>
      </c>
      <c r="C88" s="1"/>
      <c r="D88" s="11"/>
      <c r="E88" s="1">
        <f t="shared" si="15"/>
        <v>91</v>
      </c>
      <c r="F88" s="12">
        <f>F89</f>
        <v>44774</v>
      </c>
      <c r="G88" s="60">
        <f>G100</f>
        <v>44865</v>
      </c>
      <c r="H88" s="29"/>
      <c r="I88" s="2"/>
      <c r="J88" s="2"/>
      <c r="K88" s="4"/>
      <c r="L88" s="4"/>
      <c r="M88" s="2"/>
      <c r="N88" s="2"/>
      <c r="O88" s="2"/>
      <c r="P88" s="72"/>
      <c r="Q88" s="63"/>
      <c r="R88" s="64"/>
      <c r="S88" s="64"/>
      <c r="T88" s="2"/>
      <c r="U88" s="2"/>
      <c r="V88" s="2"/>
      <c r="W88" s="2"/>
      <c r="X88" s="2"/>
      <c r="Y88" s="2"/>
      <c r="Z88" s="2"/>
      <c r="AA88" s="2"/>
      <c r="AB88" s="30"/>
    </row>
    <row r="89" spans="1:28" ht="19.5" customHeight="1" x14ac:dyDescent="0.25">
      <c r="A89" s="45" t="s">
        <v>71</v>
      </c>
      <c r="B89" s="1" t="s">
        <v>5</v>
      </c>
      <c r="C89" s="1"/>
      <c r="D89" s="11"/>
      <c r="E89" s="1">
        <f t="shared" si="15"/>
        <v>91</v>
      </c>
      <c r="F89" s="12">
        <v>44774</v>
      </c>
      <c r="G89" s="60">
        <f>G92</f>
        <v>44865</v>
      </c>
      <c r="H89" s="29"/>
      <c r="I89" s="2"/>
      <c r="J89" s="2"/>
      <c r="K89" s="4"/>
      <c r="L89" s="4"/>
      <c r="M89" s="2"/>
      <c r="N89" s="2"/>
      <c r="O89" s="2"/>
      <c r="P89" s="72"/>
      <c r="Q89" s="63"/>
      <c r="R89" s="64"/>
      <c r="S89" s="64"/>
      <c r="T89" s="2"/>
      <c r="U89" s="2"/>
      <c r="V89" s="2"/>
      <c r="W89" s="2"/>
      <c r="X89" s="2"/>
      <c r="Y89" s="2"/>
      <c r="Z89" s="2"/>
      <c r="AA89" s="2"/>
      <c r="AB89" s="30"/>
    </row>
    <row r="90" spans="1:28" ht="19.5" customHeight="1" x14ac:dyDescent="0.25">
      <c r="A90" s="23" t="s">
        <v>74</v>
      </c>
      <c r="B90" s="1" t="s">
        <v>5</v>
      </c>
      <c r="C90" s="1" t="s">
        <v>76</v>
      </c>
      <c r="D90" s="15">
        <v>2200</v>
      </c>
      <c r="E90" s="1">
        <v>45</v>
      </c>
      <c r="F90" s="12">
        <v>44774</v>
      </c>
      <c r="G90" s="60">
        <f>F90+E90</f>
        <v>44819</v>
      </c>
      <c r="H90" s="29"/>
      <c r="I90" s="2"/>
      <c r="J90" s="2"/>
      <c r="K90" s="4"/>
      <c r="L90" s="4"/>
      <c r="M90" s="2"/>
      <c r="N90" s="2"/>
      <c r="O90" s="2"/>
      <c r="P90" s="72"/>
      <c r="Q90" s="63"/>
      <c r="R90" s="64"/>
      <c r="S90" s="64"/>
      <c r="T90" s="2"/>
      <c r="U90" s="2"/>
      <c r="V90" s="2"/>
      <c r="W90" s="2"/>
      <c r="X90" s="2"/>
      <c r="Y90" s="2"/>
      <c r="Z90" s="2"/>
      <c r="AA90" s="2"/>
      <c r="AB90" s="30"/>
    </row>
    <row r="91" spans="1:28" ht="19.5" customHeight="1" x14ac:dyDescent="0.25">
      <c r="A91" s="23" t="s">
        <v>75</v>
      </c>
      <c r="B91" s="1" t="s">
        <v>5</v>
      </c>
      <c r="C91" s="1" t="s">
        <v>42</v>
      </c>
      <c r="D91" s="15">
        <v>267</v>
      </c>
      <c r="E91" s="1">
        <v>30</v>
      </c>
      <c r="F91" s="12">
        <v>44805</v>
      </c>
      <c r="G91" s="60">
        <f>F91+E91</f>
        <v>44835</v>
      </c>
      <c r="H91" s="29"/>
      <c r="I91" s="2"/>
      <c r="J91" s="2"/>
      <c r="K91" s="4"/>
      <c r="L91" s="4"/>
      <c r="M91" s="2"/>
      <c r="N91" s="2"/>
      <c r="O91" s="2"/>
      <c r="P91" s="72"/>
      <c r="Q91" s="63"/>
      <c r="R91" s="64"/>
      <c r="S91" s="64"/>
      <c r="T91" s="2"/>
      <c r="U91" s="2"/>
      <c r="V91" s="2"/>
      <c r="W91" s="2"/>
      <c r="X91" s="2"/>
      <c r="Y91" s="2"/>
      <c r="Z91" s="2"/>
      <c r="AA91" s="2"/>
      <c r="AB91" s="30"/>
    </row>
    <row r="92" spans="1:28" ht="19.5" customHeight="1" x14ac:dyDescent="0.25">
      <c r="A92" s="23" t="s">
        <v>67</v>
      </c>
      <c r="B92" s="1" t="s">
        <v>5</v>
      </c>
      <c r="C92" s="1" t="s">
        <v>42</v>
      </c>
      <c r="D92" s="15">
        <v>267</v>
      </c>
      <c r="E92" s="1">
        <f>G92-F92</f>
        <v>30</v>
      </c>
      <c r="F92" s="12">
        <v>44835</v>
      </c>
      <c r="G92" s="60">
        <v>44865</v>
      </c>
      <c r="H92" s="29"/>
      <c r="I92" s="2"/>
      <c r="J92" s="2"/>
      <c r="K92" s="4"/>
      <c r="L92" s="4"/>
      <c r="M92" s="2"/>
      <c r="N92" s="2"/>
      <c r="O92" s="2"/>
      <c r="P92" s="72"/>
      <c r="Q92" s="63"/>
      <c r="R92" s="64"/>
      <c r="S92" s="64"/>
      <c r="T92" s="2"/>
      <c r="U92" s="2"/>
      <c r="V92" s="2"/>
      <c r="W92" s="2"/>
      <c r="X92" s="2"/>
      <c r="Y92" s="2"/>
      <c r="Z92" s="2"/>
      <c r="AA92" s="2"/>
      <c r="AB92" s="30"/>
    </row>
    <row r="93" spans="1:28" ht="19.5" customHeight="1" x14ac:dyDescent="0.25">
      <c r="A93" s="45" t="s">
        <v>72</v>
      </c>
      <c r="B93" s="1" t="s">
        <v>5</v>
      </c>
      <c r="C93" s="1"/>
      <c r="D93" s="11"/>
      <c r="E93" s="1">
        <f t="shared" si="15"/>
        <v>91</v>
      </c>
      <c r="F93" s="12">
        <f>F94</f>
        <v>44774</v>
      </c>
      <c r="G93" s="60">
        <f>G96</f>
        <v>44865</v>
      </c>
      <c r="H93" s="29"/>
      <c r="I93" s="2"/>
      <c r="J93" s="2"/>
      <c r="K93" s="4"/>
      <c r="L93" s="4"/>
      <c r="M93" s="2"/>
      <c r="N93" s="2"/>
      <c r="O93" s="2"/>
      <c r="P93" s="72"/>
      <c r="Q93" s="63"/>
      <c r="R93" s="64"/>
      <c r="S93" s="64"/>
      <c r="T93" s="2"/>
      <c r="U93" s="2"/>
      <c r="V93" s="2"/>
      <c r="W93" s="2"/>
      <c r="X93" s="2"/>
      <c r="Y93" s="2"/>
      <c r="Z93" s="2"/>
      <c r="AA93" s="2"/>
      <c r="AB93" s="30"/>
    </row>
    <row r="94" spans="1:28" ht="19.5" customHeight="1" x14ac:dyDescent="0.25">
      <c r="A94" s="139" t="s">
        <v>74</v>
      </c>
      <c r="B94" s="125" t="s">
        <v>5</v>
      </c>
      <c r="C94" s="125" t="s">
        <v>77</v>
      </c>
      <c r="D94" s="125">
        <v>11322</v>
      </c>
      <c r="E94" s="125">
        <v>45</v>
      </c>
      <c r="F94" s="112">
        <v>44774</v>
      </c>
      <c r="G94" s="134">
        <f>F94+E94</f>
        <v>44819</v>
      </c>
      <c r="H94" s="29"/>
      <c r="I94" s="2"/>
      <c r="J94" s="2"/>
      <c r="K94" s="4"/>
      <c r="L94" s="4"/>
      <c r="M94" s="2"/>
      <c r="N94" s="2"/>
      <c r="O94" s="2"/>
      <c r="P94" s="72"/>
      <c r="Q94" s="63"/>
      <c r="R94" s="64"/>
      <c r="S94" s="64"/>
      <c r="T94" s="2"/>
      <c r="U94" s="2"/>
      <c r="V94" s="2"/>
      <c r="W94" s="2"/>
      <c r="X94" s="2"/>
      <c r="Y94" s="2"/>
      <c r="Z94" s="2"/>
      <c r="AA94" s="2"/>
      <c r="AB94" s="30"/>
    </row>
    <row r="95" spans="1:28" ht="19.5" customHeight="1" x14ac:dyDescent="0.25">
      <c r="A95" s="139" t="s">
        <v>75</v>
      </c>
      <c r="B95" s="125" t="s">
        <v>5</v>
      </c>
      <c r="C95" s="125" t="s">
        <v>42</v>
      </c>
      <c r="D95" s="125">
        <v>1260</v>
      </c>
      <c r="E95" s="125">
        <v>60</v>
      </c>
      <c r="F95" s="112">
        <v>44805</v>
      </c>
      <c r="G95" s="134">
        <f>F95+E95</f>
        <v>44865</v>
      </c>
      <c r="H95" s="29"/>
      <c r="I95" s="2"/>
      <c r="J95" s="2"/>
      <c r="K95" s="4"/>
      <c r="L95" s="4"/>
      <c r="M95" s="2"/>
      <c r="N95" s="2"/>
      <c r="O95" s="2"/>
      <c r="P95" s="72"/>
      <c r="Q95" s="63"/>
      <c r="R95" s="64"/>
      <c r="S95" s="64"/>
      <c r="T95" s="2"/>
      <c r="U95" s="2"/>
      <c r="V95" s="2"/>
      <c r="W95" s="2"/>
      <c r="X95" s="2"/>
      <c r="Y95" s="2"/>
      <c r="Z95" s="2"/>
      <c r="AA95" s="2"/>
      <c r="AB95" s="30"/>
    </row>
    <row r="96" spans="1:28" ht="19.5" customHeight="1" x14ac:dyDescent="0.25">
      <c r="A96" s="23" t="s">
        <v>67</v>
      </c>
      <c r="B96" s="1" t="s">
        <v>5</v>
      </c>
      <c r="C96" s="1" t="s">
        <v>42</v>
      </c>
      <c r="D96" s="15">
        <v>1260</v>
      </c>
      <c r="E96" s="1">
        <v>30</v>
      </c>
      <c r="F96" s="12">
        <v>44835</v>
      </c>
      <c r="G96" s="60">
        <f>F96+E96</f>
        <v>44865</v>
      </c>
      <c r="H96" s="29"/>
      <c r="I96" s="2"/>
      <c r="J96" s="2"/>
      <c r="K96" s="4"/>
      <c r="L96" s="4"/>
      <c r="M96" s="2"/>
      <c r="N96" s="2"/>
      <c r="O96" s="2"/>
      <c r="P96" s="72"/>
      <c r="Q96" s="63"/>
      <c r="R96" s="64"/>
      <c r="S96" s="64"/>
      <c r="T96" s="2"/>
      <c r="U96" s="2"/>
      <c r="V96" s="2"/>
      <c r="W96" s="2"/>
      <c r="X96" s="2"/>
      <c r="Y96" s="2"/>
      <c r="Z96" s="2"/>
      <c r="AA96" s="2"/>
      <c r="AB96" s="30"/>
    </row>
    <row r="97" spans="1:28" ht="19.5" customHeight="1" x14ac:dyDescent="0.25">
      <c r="A97" s="163" t="s">
        <v>73</v>
      </c>
      <c r="B97" s="125" t="s">
        <v>5</v>
      </c>
      <c r="C97" s="125"/>
      <c r="D97" s="8"/>
      <c r="E97" s="125">
        <f>G97-F97</f>
        <v>91</v>
      </c>
      <c r="F97" s="112">
        <v>44774</v>
      </c>
      <c r="G97" s="134">
        <f>G100</f>
        <v>44865</v>
      </c>
      <c r="H97" s="29"/>
      <c r="I97" s="2"/>
      <c r="J97" s="2"/>
      <c r="K97" s="4"/>
      <c r="L97" s="4"/>
      <c r="M97" s="2"/>
      <c r="N97" s="2"/>
      <c r="O97" s="2"/>
      <c r="P97" s="72"/>
      <c r="Q97" s="63"/>
      <c r="R97" s="64"/>
      <c r="S97" s="64"/>
      <c r="T97" s="2"/>
      <c r="U97" s="2"/>
      <c r="V97" s="2"/>
      <c r="W97" s="2"/>
      <c r="X97" s="2"/>
      <c r="Y97" s="2"/>
      <c r="Z97" s="2"/>
      <c r="AA97" s="2"/>
      <c r="AB97" s="30"/>
    </row>
    <row r="98" spans="1:28" ht="19.5" customHeight="1" x14ac:dyDescent="0.25">
      <c r="A98" s="139" t="s">
        <v>74</v>
      </c>
      <c r="B98" s="125" t="s">
        <v>5</v>
      </c>
      <c r="C98" s="125" t="s">
        <v>77</v>
      </c>
      <c r="D98" s="125">
        <v>1419</v>
      </c>
      <c r="E98" s="125">
        <v>45</v>
      </c>
      <c r="F98" s="112">
        <v>44774</v>
      </c>
      <c r="G98" s="134">
        <f>F98+E98</f>
        <v>44819</v>
      </c>
      <c r="H98" s="29"/>
      <c r="I98" s="2"/>
      <c r="J98" s="2"/>
      <c r="K98" s="4"/>
      <c r="L98" s="4"/>
      <c r="M98" s="2"/>
      <c r="N98" s="2"/>
      <c r="O98" s="2"/>
      <c r="P98" s="72"/>
      <c r="Q98" s="63"/>
      <c r="R98" s="64"/>
      <c r="S98" s="64"/>
      <c r="T98" s="2"/>
      <c r="U98" s="2"/>
      <c r="V98" s="2"/>
      <c r="W98" s="2"/>
      <c r="X98" s="2"/>
      <c r="Y98" s="2"/>
      <c r="Z98" s="2"/>
      <c r="AA98" s="2"/>
      <c r="AB98" s="30"/>
    </row>
    <row r="99" spans="1:28" ht="19.5" customHeight="1" x14ac:dyDescent="0.25">
      <c r="A99" s="139" t="s">
        <v>75</v>
      </c>
      <c r="B99" s="125" t="s">
        <v>5</v>
      </c>
      <c r="C99" s="125" t="s">
        <v>42</v>
      </c>
      <c r="D99" s="125">
        <v>240</v>
      </c>
      <c r="E99" s="125">
        <v>29</v>
      </c>
      <c r="F99" s="112">
        <v>44805</v>
      </c>
      <c r="G99" s="134">
        <f>F99+E99</f>
        <v>44834</v>
      </c>
      <c r="H99" s="29"/>
      <c r="I99" s="2"/>
      <c r="J99" s="2"/>
      <c r="K99" s="4"/>
      <c r="L99" s="4"/>
      <c r="M99" s="2"/>
      <c r="N99" s="2"/>
      <c r="O99" s="2"/>
      <c r="P99" s="72"/>
      <c r="Q99" s="63"/>
      <c r="R99" s="64"/>
      <c r="S99" s="64"/>
      <c r="T99" s="2"/>
      <c r="U99" s="2"/>
      <c r="V99" s="2"/>
      <c r="W99" s="2"/>
      <c r="X99" s="2"/>
      <c r="Y99" s="2"/>
      <c r="Z99" s="2"/>
      <c r="AA99" s="2"/>
      <c r="AB99" s="30"/>
    </row>
    <row r="100" spans="1:28" ht="19.5" customHeight="1" x14ac:dyDescent="0.25">
      <c r="A100" s="23" t="s">
        <v>67</v>
      </c>
      <c r="B100" s="1" t="s">
        <v>5</v>
      </c>
      <c r="C100" s="1" t="s">
        <v>42</v>
      </c>
      <c r="D100" s="15">
        <v>200</v>
      </c>
      <c r="E100" s="1">
        <v>30</v>
      </c>
      <c r="F100" s="12">
        <v>44835</v>
      </c>
      <c r="G100" s="60">
        <f>F100+E100</f>
        <v>44865</v>
      </c>
      <c r="H100" s="29"/>
      <c r="I100" s="2"/>
      <c r="J100" s="2"/>
      <c r="K100" s="4"/>
      <c r="L100" s="4"/>
      <c r="M100" s="2"/>
      <c r="N100" s="2"/>
      <c r="O100" s="2"/>
      <c r="P100" s="72"/>
      <c r="Q100" s="63"/>
      <c r="R100" s="64"/>
      <c r="S100" s="64"/>
      <c r="T100" s="2"/>
      <c r="U100" s="2"/>
      <c r="V100" s="2"/>
      <c r="W100" s="2"/>
      <c r="X100" s="2"/>
      <c r="Y100" s="2"/>
      <c r="Z100" s="2"/>
      <c r="AA100" s="2"/>
      <c r="AB100" s="30"/>
    </row>
    <row r="101" spans="1:28" ht="19.5" customHeight="1" x14ac:dyDescent="0.25">
      <c r="A101" s="164" t="s">
        <v>89</v>
      </c>
      <c r="B101" s="125" t="s">
        <v>5</v>
      </c>
      <c r="C101" s="125"/>
      <c r="D101" s="125"/>
      <c r="E101" s="125">
        <f t="shared" si="15"/>
        <v>14</v>
      </c>
      <c r="F101" s="143">
        <f>F102</f>
        <v>45085</v>
      </c>
      <c r="G101" s="144">
        <f>G104</f>
        <v>45099</v>
      </c>
      <c r="H101" s="29"/>
      <c r="I101" s="2"/>
      <c r="J101" s="2"/>
      <c r="K101" s="4"/>
      <c r="L101" s="4"/>
      <c r="M101" s="2"/>
      <c r="N101" s="2"/>
      <c r="O101" s="2"/>
      <c r="P101" s="72"/>
      <c r="Q101" s="63"/>
      <c r="R101" s="64"/>
      <c r="S101" s="64"/>
      <c r="T101" s="2"/>
      <c r="U101" s="2"/>
      <c r="V101" s="2"/>
      <c r="W101" s="2"/>
      <c r="X101" s="2"/>
      <c r="Y101" s="2"/>
      <c r="Z101" s="2"/>
      <c r="AA101" s="2"/>
      <c r="AB101" s="30"/>
    </row>
    <row r="102" spans="1:28" ht="19.5" customHeight="1" x14ac:dyDescent="0.25">
      <c r="A102" s="165" t="s">
        <v>65</v>
      </c>
      <c r="B102" s="125" t="s">
        <v>5</v>
      </c>
      <c r="C102" s="154" t="s">
        <v>35</v>
      </c>
      <c r="D102" s="125">
        <v>23</v>
      </c>
      <c r="E102" s="125">
        <v>3</v>
      </c>
      <c r="F102" s="143">
        <f>G77</f>
        <v>45085</v>
      </c>
      <c r="G102" s="144">
        <f>F102+E102</f>
        <v>45088</v>
      </c>
      <c r="H102" s="29"/>
      <c r="I102" s="2"/>
      <c r="J102" s="2"/>
      <c r="K102" s="4"/>
      <c r="L102" s="4"/>
      <c r="M102" s="2"/>
      <c r="N102" s="2"/>
      <c r="O102" s="2"/>
      <c r="P102" s="72"/>
      <c r="Q102" s="63"/>
      <c r="R102" s="64"/>
      <c r="S102" s="64"/>
      <c r="T102" s="2"/>
      <c r="U102" s="2"/>
      <c r="V102" s="2"/>
      <c r="W102" s="2"/>
      <c r="X102" s="2"/>
      <c r="Y102" s="2"/>
      <c r="Z102" s="2"/>
      <c r="AA102" s="2"/>
      <c r="AB102" s="30"/>
    </row>
    <row r="103" spans="1:28" ht="19.5" customHeight="1" x14ac:dyDescent="0.25">
      <c r="A103" s="165" t="s">
        <v>103</v>
      </c>
      <c r="B103" s="125" t="s">
        <v>5</v>
      </c>
      <c r="C103" s="154" t="s">
        <v>42</v>
      </c>
      <c r="D103" s="125">
        <v>18</v>
      </c>
      <c r="E103" s="125">
        <v>2</v>
      </c>
      <c r="F103" s="143">
        <f>G102+1</f>
        <v>45089</v>
      </c>
      <c r="G103" s="144">
        <f>F103+E103</f>
        <v>45091</v>
      </c>
      <c r="H103" s="29"/>
      <c r="I103" s="2"/>
      <c r="J103" s="2"/>
      <c r="K103" s="4"/>
      <c r="L103" s="4"/>
      <c r="M103" s="2"/>
      <c r="N103" s="2"/>
      <c r="O103" s="2"/>
      <c r="P103" s="72"/>
      <c r="Q103" s="63"/>
      <c r="R103" s="64"/>
      <c r="S103" s="64"/>
      <c r="T103" s="2"/>
      <c r="U103" s="2"/>
      <c r="V103" s="2"/>
      <c r="W103" s="2"/>
      <c r="X103" s="2"/>
      <c r="Y103" s="2"/>
      <c r="Z103" s="2"/>
      <c r="AA103" s="2"/>
      <c r="AB103" s="30"/>
    </row>
    <row r="104" spans="1:28" ht="19.5" customHeight="1" x14ac:dyDescent="0.25">
      <c r="A104" s="165" t="s">
        <v>109</v>
      </c>
      <c r="B104" s="125" t="s">
        <v>5</v>
      </c>
      <c r="C104" s="154" t="s">
        <v>42</v>
      </c>
      <c r="D104" s="125">
        <v>110.7</v>
      </c>
      <c r="E104" s="125">
        <v>7</v>
      </c>
      <c r="F104" s="143">
        <f>G103+1</f>
        <v>45092</v>
      </c>
      <c r="G104" s="144">
        <f>F104+E104</f>
        <v>45099</v>
      </c>
      <c r="H104" s="29"/>
      <c r="I104" s="2"/>
      <c r="J104" s="2"/>
      <c r="K104" s="4"/>
      <c r="L104" s="4"/>
      <c r="M104" s="2"/>
      <c r="N104" s="2"/>
      <c r="O104" s="2"/>
      <c r="P104" s="72"/>
      <c r="Q104" s="63"/>
      <c r="R104" s="64"/>
      <c r="S104" s="64"/>
      <c r="T104" s="2"/>
      <c r="U104" s="2"/>
      <c r="V104" s="2"/>
      <c r="W104" s="2"/>
      <c r="X104" s="2"/>
      <c r="Y104" s="2"/>
      <c r="Z104" s="2"/>
      <c r="AA104" s="2"/>
      <c r="AB104" s="30"/>
    </row>
    <row r="105" spans="1:28" ht="19.5" customHeight="1" x14ac:dyDescent="0.25">
      <c r="A105" s="166" t="s">
        <v>90</v>
      </c>
      <c r="B105" s="125" t="s">
        <v>5</v>
      </c>
      <c r="C105" s="154" t="s">
        <v>42</v>
      </c>
      <c r="D105" s="125">
        <v>131</v>
      </c>
      <c r="E105" s="125">
        <f>G105-F105</f>
        <v>30</v>
      </c>
      <c r="F105" s="112">
        <f>F106</f>
        <v>44865</v>
      </c>
      <c r="G105" s="134">
        <f>G108</f>
        <v>44895</v>
      </c>
      <c r="H105" s="29"/>
      <c r="I105" s="2"/>
      <c r="J105" s="2"/>
      <c r="K105" s="4"/>
      <c r="L105" s="4"/>
      <c r="M105" s="2"/>
      <c r="N105" s="2"/>
      <c r="O105" s="2"/>
      <c r="P105" s="72"/>
      <c r="Q105" s="63"/>
      <c r="R105" s="64"/>
      <c r="S105" s="64"/>
      <c r="T105" s="2"/>
      <c r="U105" s="2"/>
      <c r="V105" s="2"/>
      <c r="W105" s="2"/>
      <c r="X105" s="2"/>
      <c r="Y105" s="2"/>
      <c r="Z105" s="2"/>
      <c r="AA105" s="2"/>
      <c r="AB105" s="30"/>
    </row>
    <row r="106" spans="1:28" ht="19.5" customHeight="1" x14ac:dyDescent="0.25">
      <c r="A106" s="165" t="s">
        <v>147</v>
      </c>
      <c r="B106" s="125" t="s">
        <v>5</v>
      </c>
      <c r="C106" s="154" t="s">
        <v>37</v>
      </c>
      <c r="D106" s="125">
        <v>3050</v>
      </c>
      <c r="E106" s="125">
        <v>30</v>
      </c>
      <c r="F106" s="112">
        <f>G100</f>
        <v>44865</v>
      </c>
      <c r="G106" s="134">
        <f t="shared" ref="G106" si="16">F106+E106</f>
        <v>44895</v>
      </c>
      <c r="H106" s="29"/>
      <c r="I106" s="2"/>
      <c r="J106" s="2"/>
      <c r="K106" s="4"/>
      <c r="L106" s="4"/>
      <c r="M106" s="2"/>
      <c r="N106" s="2"/>
      <c r="O106" s="2"/>
      <c r="P106" s="72"/>
      <c r="Q106" s="63"/>
      <c r="R106" s="64"/>
      <c r="S106" s="64"/>
      <c r="T106" s="2"/>
      <c r="U106" s="2"/>
      <c r="V106" s="2"/>
      <c r="W106" s="2"/>
      <c r="X106" s="2"/>
      <c r="Y106" s="2"/>
      <c r="Z106" s="2"/>
      <c r="AA106" s="2"/>
      <c r="AB106" s="30"/>
    </row>
    <row r="107" spans="1:28" ht="19.5" customHeight="1" x14ac:dyDescent="0.25">
      <c r="A107" s="23" t="s">
        <v>148</v>
      </c>
      <c r="B107" s="1" t="s">
        <v>5</v>
      </c>
      <c r="C107" s="1" t="s">
        <v>42</v>
      </c>
      <c r="D107" s="15">
        <f>931+2613.9+85.5+1215.5+70</f>
        <v>4915.8999999999996</v>
      </c>
      <c r="E107" s="1">
        <v>15</v>
      </c>
      <c r="F107" s="12">
        <f>F106+15</f>
        <v>44880</v>
      </c>
      <c r="G107" s="60">
        <f>F107+E107</f>
        <v>44895</v>
      </c>
      <c r="H107" s="29"/>
      <c r="I107" s="2"/>
      <c r="J107" s="2"/>
      <c r="K107" s="4"/>
      <c r="L107" s="4"/>
      <c r="M107" s="2"/>
      <c r="N107" s="2"/>
      <c r="O107" s="2"/>
      <c r="P107" s="72"/>
      <c r="Q107" s="63"/>
      <c r="R107" s="64"/>
      <c r="S107" s="64"/>
      <c r="T107" s="2"/>
      <c r="U107" s="2"/>
      <c r="V107" s="2"/>
      <c r="W107" s="2"/>
      <c r="X107" s="2"/>
      <c r="Y107" s="2"/>
      <c r="Z107" s="2"/>
      <c r="AA107" s="2"/>
      <c r="AB107" s="30"/>
    </row>
    <row r="108" spans="1:28" ht="19.5" customHeight="1" x14ac:dyDescent="0.25">
      <c r="A108" s="28" t="s">
        <v>117</v>
      </c>
      <c r="B108" s="1" t="s">
        <v>5</v>
      </c>
      <c r="C108" s="16" t="s">
        <v>49</v>
      </c>
      <c r="D108" s="1">
        <v>1</v>
      </c>
      <c r="E108" s="22">
        <v>10</v>
      </c>
      <c r="F108" s="12">
        <v>44885</v>
      </c>
      <c r="G108" s="60">
        <f>F108+E108</f>
        <v>44895</v>
      </c>
      <c r="H108" s="29"/>
      <c r="I108" s="2"/>
      <c r="J108" s="2"/>
      <c r="K108" s="4"/>
      <c r="L108" s="4"/>
      <c r="M108" s="2"/>
      <c r="N108" s="2"/>
      <c r="O108" s="2"/>
      <c r="P108" s="72"/>
      <c r="Q108" s="63"/>
      <c r="R108" s="64"/>
      <c r="S108" s="64"/>
      <c r="T108" s="2"/>
      <c r="U108" s="2"/>
      <c r="V108" s="2"/>
      <c r="W108" s="2"/>
      <c r="X108" s="2"/>
      <c r="Y108" s="2"/>
      <c r="Z108" s="2"/>
      <c r="AA108" s="2"/>
      <c r="AB108" s="30"/>
    </row>
    <row r="109" spans="1:28" ht="19.5" customHeight="1" x14ac:dyDescent="0.25">
      <c r="A109" s="27" t="s">
        <v>91</v>
      </c>
      <c r="B109" s="1" t="s">
        <v>5</v>
      </c>
      <c r="C109" s="1"/>
      <c r="D109" s="1"/>
      <c r="E109" s="22">
        <f>G109-F109</f>
        <v>30</v>
      </c>
      <c r="F109" s="12">
        <f>F110</f>
        <v>44829</v>
      </c>
      <c r="G109" s="60">
        <f>G110</f>
        <v>44859</v>
      </c>
      <c r="H109" s="29"/>
      <c r="I109" s="2"/>
      <c r="J109" s="2"/>
      <c r="K109" s="4"/>
      <c r="L109" s="4"/>
      <c r="M109" s="2"/>
      <c r="N109" s="2"/>
      <c r="O109" s="2"/>
      <c r="P109" s="72"/>
      <c r="Q109" s="63"/>
      <c r="R109" s="64"/>
      <c r="S109" s="64"/>
      <c r="T109" s="2"/>
      <c r="U109" s="2"/>
      <c r="V109" s="2"/>
      <c r="W109" s="2"/>
      <c r="X109" s="2"/>
      <c r="Y109" s="2"/>
      <c r="Z109" s="2"/>
      <c r="AA109" s="2"/>
      <c r="AB109" s="30"/>
    </row>
    <row r="110" spans="1:28" ht="19.5" customHeight="1" x14ac:dyDescent="0.25">
      <c r="A110" s="23" t="s">
        <v>67</v>
      </c>
      <c r="B110" s="1" t="s">
        <v>5</v>
      </c>
      <c r="C110" s="1" t="s">
        <v>42</v>
      </c>
      <c r="D110" s="15">
        <v>15134</v>
      </c>
      <c r="E110" s="1">
        <v>30</v>
      </c>
      <c r="F110" s="12">
        <v>44829</v>
      </c>
      <c r="G110" s="60">
        <f>F110+E110</f>
        <v>44859</v>
      </c>
      <c r="H110" s="29"/>
      <c r="I110" s="2"/>
      <c r="J110" s="2"/>
      <c r="K110" s="4"/>
      <c r="L110" s="4"/>
      <c r="M110" s="2"/>
      <c r="N110" s="2"/>
      <c r="O110" s="2"/>
      <c r="P110" s="72"/>
      <c r="Q110" s="63"/>
      <c r="R110" s="64"/>
      <c r="S110" s="64"/>
      <c r="T110" s="2"/>
      <c r="U110" s="2"/>
      <c r="V110" s="2"/>
      <c r="W110" s="2"/>
      <c r="X110" s="2"/>
      <c r="Y110" s="2"/>
      <c r="Z110" s="2"/>
      <c r="AA110" s="2"/>
      <c r="AB110" s="30"/>
    </row>
    <row r="111" spans="1:28" ht="19.5" customHeight="1" x14ac:dyDescent="0.25">
      <c r="A111" s="168" t="s">
        <v>8</v>
      </c>
      <c r="B111" s="125" t="s">
        <v>5</v>
      </c>
      <c r="C111" s="125"/>
      <c r="D111" s="8"/>
      <c r="E111" s="167">
        <f t="shared" ref="E111:E114" si="17">G111-F111</f>
        <v>46</v>
      </c>
      <c r="F111" s="112">
        <f>F112</f>
        <v>45091</v>
      </c>
      <c r="G111" s="134">
        <f>G113</f>
        <v>45137</v>
      </c>
      <c r="H111" s="29"/>
      <c r="I111" s="2"/>
      <c r="J111" s="2"/>
      <c r="K111" s="4"/>
      <c r="L111" s="4"/>
      <c r="M111" s="2"/>
      <c r="N111" s="2"/>
      <c r="O111" s="2"/>
      <c r="P111" s="72"/>
      <c r="Q111" s="63"/>
      <c r="R111" s="64"/>
      <c r="S111" s="64"/>
      <c r="T111" s="2"/>
      <c r="U111" s="2"/>
      <c r="V111" s="2"/>
      <c r="W111" s="2"/>
      <c r="X111" s="2"/>
      <c r="Y111" s="2"/>
      <c r="Z111" s="2"/>
      <c r="AA111" s="2"/>
      <c r="AB111" s="30"/>
    </row>
    <row r="112" spans="1:28" ht="19.5" customHeight="1" x14ac:dyDescent="0.25">
      <c r="A112" s="169" t="s">
        <v>83</v>
      </c>
      <c r="B112" s="125" t="s">
        <v>5</v>
      </c>
      <c r="C112" s="125"/>
      <c r="D112" s="8"/>
      <c r="E112" s="167">
        <v>30</v>
      </c>
      <c r="F112" s="112">
        <f>G80</f>
        <v>45091</v>
      </c>
      <c r="G112" s="134">
        <f>F112+E112</f>
        <v>45121</v>
      </c>
      <c r="H112" s="170"/>
      <c r="I112" s="2"/>
      <c r="J112" s="2"/>
      <c r="K112" s="4"/>
      <c r="L112" s="4"/>
      <c r="M112" s="2"/>
      <c r="N112" s="2"/>
      <c r="O112" s="2"/>
      <c r="P112" s="72"/>
      <c r="Q112" s="63"/>
      <c r="R112" s="64"/>
      <c r="S112" s="64"/>
      <c r="T112" s="2"/>
      <c r="U112" s="2"/>
      <c r="V112" s="2"/>
      <c r="W112" s="2"/>
      <c r="X112" s="2"/>
      <c r="Y112" s="2"/>
      <c r="Z112" s="2"/>
      <c r="AA112" s="2"/>
      <c r="AB112" s="30"/>
    </row>
    <row r="113" spans="1:28" ht="19.5" customHeight="1" x14ac:dyDescent="0.25">
      <c r="A113" s="169" t="s">
        <v>84</v>
      </c>
      <c r="B113" s="125" t="s">
        <v>5</v>
      </c>
      <c r="C113" s="125"/>
      <c r="D113" s="8"/>
      <c r="E113" s="167">
        <f t="shared" si="17"/>
        <v>15</v>
      </c>
      <c r="F113" s="112">
        <f>G112+1</f>
        <v>45122</v>
      </c>
      <c r="G113" s="134">
        <f>F113+15</f>
        <v>45137</v>
      </c>
      <c r="H113" s="29"/>
      <c r="I113" s="2"/>
      <c r="J113" s="2"/>
      <c r="K113" s="4"/>
      <c r="L113" s="4"/>
      <c r="M113" s="2"/>
      <c r="N113" s="2"/>
      <c r="O113" s="2"/>
      <c r="P113" s="72"/>
      <c r="Q113" s="63"/>
      <c r="R113" s="64"/>
      <c r="S113" s="64"/>
      <c r="T113" s="2"/>
      <c r="U113" s="2"/>
      <c r="V113" s="2"/>
      <c r="W113" s="2"/>
      <c r="X113" s="2"/>
      <c r="Y113" s="2"/>
      <c r="Z113" s="2"/>
      <c r="AA113" s="2"/>
      <c r="AB113" s="30"/>
    </row>
    <row r="114" spans="1:28" ht="19.5" customHeight="1" x14ac:dyDescent="0.25">
      <c r="A114" s="168" t="s">
        <v>9</v>
      </c>
      <c r="B114" s="125" t="s">
        <v>5</v>
      </c>
      <c r="C114" s="125"/>
      <c r="D114" s="8"/>
      <c r="E114" s="167">
        <f t="shared" si="17"/>
        <v>101</v>
      </c>
      <c r="F114" s="112">
        <f>F115</f>
        <v>45137</v>
      </c>
      <c r="G114" s="134">
        <f>G120</f>
        <v>45238</v>
      </c>
      <c r="H114" s="29"/>
      <c r="I114" s="2"/>
      <c r="J114" s="2"/>
      <c r="K114" s="4"/>
      <c r="L114" s="4"/>
      <c r="M114" s="2"/>
      <c r="N114" s="2"/>
      <c r="O114" s="2"/>
      <c r="P114" s="72"/>
      <c r="Q114" s="63"/>
      <c r="R114" s="64"/>
      <c r="S114" s="64"/>
      <c r="T114" s="2"/>
      <c r="U114" s="2"/>
      <c r="V114" s="2"/>
      <c r="W114" s="2"/>
      <c r="X114" s="2"/>
      <c r="Y114" s="2"/>
      <c r="Z114" s="2"/>
      <c r="AA114" s="2"/>
      <c r="AB114" s="30"/>
    </row>
    <row r="115" spans="1:28" ht="19.5" customHeight="1" x14ac:dyDescent="0.25">
      <c r="A115" s="171" t="s">
        <v>95</v>
      </c>
      <c r="B115" s="125" t="s">
        <v>5</v>
      </c>
      <c r="C115" s="125"/>
      <c r="D115" s="8"/>
      <c r="E115" s="125">
        <v>3</v>
      </c>
      <c r="F115" s="112">
        <f>G113</f>
        <v>45137</v>
      </c>
      <c r="G115" s="134">
        <f>F115+E115</f>
        <v>45140</v>
      </c>
      <c r="H115" s="29"/>
      <c r="I115" s="2"/>
      <c r="J115" s="2"/>
      <c r="K115" s="4"/>
      <c r="L115" s="4"/>
      <c r="M115" s="2"/>
      <c r="N115" s="2"/>
      <c r="O115" s="2"/>
      <c r="P115" s="72"/>
      <c r="Q115" s="63"/>
      <c r="R115" s="64"/>
      <c r="S115" s="64"/>
      <c r="T115" s="2"/>
      <c r="U115" s="2"/>
      <c r="V115" s="2"/>
      <c r="W115" s="2"/>
      <c r="X115" s="2"/>
      <c r="Y115" s="2"/>
      <c r="Z115" s="2"/>
      <c r="AA115" s="2"/>
      <c r="AB115" s="30"/>
    </row>
    <row r="116" spans="1:28" ht="37.5" customHeight="1" x14ac:dyDescent="0.25">
      <c r="A116" s="172" t="s">
        <v>10</v>
      </c>
      <c r="B116" s="125" t="s">
        <v>5</v>
      </c>
      <c r="C116" s="125"/>
      <c r="D116" s="8"/>
      <c r="E116" s="125">
        <v>35</v>
      </c>
      <c r="F116" s="112">
        <f>G113</f>
        <v>45137</v>
      </c>
      <c r="G116" s="134">
        <f t="shared" ref="G116:G120" si="18">F116+E116</f>
        <v>45172</v>
      </c>
      <c r="H116" s="29"/>
      <c r="I116" s="2"/>
      <c r="J116" s="2"/>
      <c r="K116" s="4"/>
      <c r="L116" s="4"/>
      <c r="M116" s="2"/>
      <c r="N116" s="2"/>
      <c r="O116" s="2"/>
      <c r="P116" s="72"/>
      <c r="Q116" s="63"/>
      <c r="R116" s="64"/>
      <c r="S116" s="64"/>
      <c r="T116" s="2"/>
      <c r="U116" s="2"/>
      <c r="V116" s="2"/>
      <c r="W116" s="2"/>
      <c r="X116" s="2"/>
      <c r="Y116" s="2"/>
      <c r="Z116" s="2"/>
      <c r="AA116" s="2"/>
      <c r="AB116" s="30"/>
    </row>
    <row r="117" spans="1:28" ht="19.5" customHeight="1" x14ac:dyDescent="0.25">
      <c r="A117" s="171" t="s">
        <v>11</v>
      </c>
      <c r="B117" s="125" t="s">
        <v>5</v>
      </c>
      <c r="C117" s="125"/>
      <c r="D117" s="8"/>
      <c r="E117" s="125">
        <v>35</v>
      </c>
      <c r="F117" s="112">
        <f>F116</f>
        <v>45137</v>
      </c>
      <c r="G117" s="134">
        <f t="shared" si="18"/>
        <v>45172</v>
      </c>
      <c r="H117" s="29"/>
      <c r="I117" s="2"/>
      <c r="J117" s="2"/>
      <c r="K117" s="4"/>
      <c r="L117" s="4"/>
      <c r="M117" s="2"/>
      <c r="N117" s="2"/>
      <c r="O117" s="2"/>
      <c r="P117" s="72"/>
      <c r="Q117" s="63"/>
      <c r="R117" s="64"/>
      <c r="S117" s="64"/>
      <c r="T117" s="2"/>
      <c r="U117" s="2"/>
      <c r="V117" s="2"/>
      <c r="W117" s="2"/>
      <c r="X117" s="2"/>
      <c r="Y117" s="2"/>
      <c r="Z117" s="2"/>
      <c r="AA117" s="2"/>
      <c r="AB117" s="30"/>
    </row>
    <row r="118" spans="1:28" ht="19.5" customHeight="1" x14ac:dyDescent="0.25">
      <c r="A118" s="171" t="s">
        <v>12</v>
      </c>
      <c r="B118" s="125" t="s">
        <v>5</v>
      </c>
      <c r="C118" s="125"/>
      <c r="D118" s="8"/>
      <c r="E118" s="125">
        <v>3</v>
      </c>
      <c r="F118" s="112">
        <f>G117+1</f>
        <v>45173</v>
      </c>
      <c r="G118" s="134">
        <f t="shared" si="18"/>
        <v>45176</v>
      </c>
      <c r="H118" s="29"/>
      <c r="I118" s="2"/>
      <c r="J118" s="2"/>
      <c r="K118" s="4"/>
      <c r="L118" s="4"/>
      <c r="M118" s="2"/>
      <c r="N118" s="2"/>
      <c r="O118" s="2"/>
      <c r="P118" s="72"/>
      <c r="Q118" s="63"/>
      <c r="R118" s="64"/>
      <c r="S118" s="64"/>
      <c r="T118" s="2"/>
      <c r="U118" s="2"/>
      <c r="V118" s="2"/>
      <c r="W118" s="2"/>
      <c r="X118" s="2"/>
      <c r="Y118" s="2"/>
      <c r="Z118" s="2"/>
      <c r="AA118" s="2"/>
      <c r="AB118" s="30"/>
    </row>
    <row r="119" spans="1:28" ht="19.5" customHeight="1" x14ac:dyDescent="0.25">
      <c r="A119" s="171" t="s">
        <v>115</v>
      </c>
      <c r="B119" s="125" t="s">
        <v>5</v>
      </c>
      <c r="C119" s="125"/>
      <c r="D119" s="8"/>
      <c r="E119" s="125">
        <v>28</v>
      </c>
      <c r="F119" s="112">
        <f>G118+3</f>
        <v>45179</v>
      </c>
      <c r="G119" s="134">
        <f>F119+E119</f>
        <v>45207</v>
      </c>
      <c r="H119" s="29"/>
      <c r="I119" s="2"/>
      <c r="J119" s="2"/>
      <c r="K119" s="4"/>
      <c r="L119" s="4"/>
      <c r="M119" s="2"/>
      <c r="N119" s="2"/>
      <c r="O119" s="2"/>
      <c r="P119" s="72"/>
      <c r="Q119" s="63"/>
      <c r="R119" s="64"/>
      <c r="S119" s="64"/>
      <c r="T119" s="2"/>
      <c r="U119" s="2"/>
      <c r="V119" s="2"/>
      <c r="W119" s="2"/>
      <c r="X119" s="2"/>
      <c r="Y119" s="2"/>
      <c r="Z119" s="2"/>
      <c r="AA119" s="2"/>
      <c r="AB119" s="30"/>
    </row>
    <row r="120" spans="1:28" ht="19.5" customHeight="1" thickBot="1" x14ac:dyDescent="0.3">
      <c r="A120" s="171" t="s">
        <v>116</v>
      </c>
      <c r="B120" s="125" t="s">
        <v>5</v>
      </c>
      <c r="C120" s="125"/>
      <c r="D120" s="8"/>
      <c r="E120" s="125">
        <v>29</v>
      </c>
      <c r="F120" s="112">
        <f>G119+2</f>
        <v>45209</v>
      </c>
      <c r="G120" s="134">
        <f t="shared" si="18"/>
        <v>45238</v>
      </c>
      <c r="H120" s="173"/>
      <c r="I120" s="174"/>
      <c r="J120" s="174"/>
      <c r="K120" s="175"/>
      <c r="L120" s="175"/>
      <c r="M120" s="174"/>
      <c r="N120" s="174"/>
      <c r="O120" s="174"/>
      <c r="P120" s="74"/>
      <c r="Q120" s="68"/>
      <c r="R120" s="69"/>
      <c r="S120" s="69"/>
      <c r="T120" s="174"/>
      <c r="U120" s="174"/>
      <c r="V120" s="174"/>
      <c r="W120" s="174"/>
      <c r="X120" s="174"/>
      <c r="Y120" s="174"/>
      <c r="Z120" s="174"/>
      <c r="AA120" s="174"/>
      <c r="AB120" s="176"/>
    </row>
    <row r="121" spans="1:28" ht="19.5" customHeight="1" x14ac:dyDescent="0.25">
      <c r="A121" s="179"/>
      <c r="B121" s="177"/>
      <c r="C121" s="177"/>
      <c r="E121" s="177"/>
      <c r="F121" s="178"/>
      <c r="G121" s="178"/>
      <c r="K121" s="3"/>
      <c r="L121" s="3"/>
    </row>
    <row r="122" spans="1:28" ht="19.5" customHeight="1" x14ac:dyDescent="0.25">
      <c r="A122" s="298" t="s">
        <v>130</v>
      </c>
      <c r="B122" s="298"/>
      <c r="C122" s="298"/>
      <c r="D122" s="298"/>
      <c r="E122" s="298"/>
      <c r="F122" s="298"/>
      <c r="G122" s="298"/>
      <c r="K122" s="3"/>
      <c r="L122" s="3"/>
    </row>
    <row r="123" spans="1:28" ht="19.5" customHeight="1" x14ac:dyDescent="0.25">
      <c r="A123" s="298" t="s">
        <v>131</v>
      </c>
      <c r="B123" s="298"/>
      <c r="C123" s="298"/>
      <c r="D123" s="298"/>
      <c r="E123" s="298"/>
      <c r="F123" s="298"/>
      <c r="G123" s="298"/>
      <c r="K123" s="3"/>
      <c r="L123" s="3"/>
    </row>
    <row r="125" spans="1:28" ht="106.5" customHeight="1" x14ac:dyDescent="0.25">
      <c r="A125" s="281" t="s">
        <v>104</v>
      </c>
      <c r="B125" s="282"/>
      <c r="C125" s="282"/>
      <c r="D125" s="282"/>
      <c r="E125" s="282"/>
      <c r="F125" s="282"/>
      <c r="G125" s="282"/>
      <c r="H125" s="281" t="s">
        <v>105</v>
      </c>
      <c r="I125" s="281"/>
      <c r="J125" s="281"/>
      <c r="K125" s="281"/>
      <c r="L125" s="281"/>
    </row>
    <row r="127" spans="1:28" ht="109.5" customHeight="1" x14ac:dyDescent="0.25">
      <c r="A127" s="281" t="s">
        <v>112</v>
      </c>
      <c r="B127" s="282"/>
      <c r="C127" s="282"/>
      <c r="D127" s="282"/>
      <c r="E127" s="282"/>
      <c r="F127" s="282"/>
      <c r="G127" s="282"/>
      <c r="H127" s="281" t="s">
        <v>113</v>
      </c>
      <c r="I127" s="281"/>
      <c r="J127" s="281"/>
      <c r="K127" s="281"/>
      <c r="L127" s="281"/>
    </row>
    <row r="155" spans="7:8" x14ac:dyDescent="0.25">
      <c r="G155" s="3">
        <v>125.14</v>
      </c>
      <c r="H155">
        <v>2490.31</v>
      </c>
    </row>
    <row r="156" spans="7:8" x14ac:dyDescent="0.25">
      <c r="G156" s="3">
        <v>38.159999999999997</v>
      </c>
      <c r="H156">
        <v>1976.77</v>
      </c>
    </row>
    <row r="157" spans="7:8" x14ac:dyDescent="0.25">
      <c r="G157" s="3">
        <v>20.54</v>
      </c>
      <c r="H157">
        <v>724.5</v>
      </c>
    </row>
    <row r="158" spans="7:8" x14ac:dyDescent="0.25">
      <c r="G158" s="3">
        <v>13.52</v>
      </c>
      <c r="H158">
        <v>418.2</v>
      </c>
    </row>
    <row r="159" spans="7:8" x14ac:dyDescent="0.25">
      <c r="G159" s="3">
        <f>SUM(G155:G158)</f>
        <v>197.36</v>
      </c>
      <c r="H159" s="124">
        <f>SUM(H155:H158)</f>
        <v>5609.78</v>
      </c>
    </row>
  </sheetData>
  <mergeCells count="34">
    <mergeCell ref="H127:L127"/>
    <mergeCell ref="C55:C65"/>
    <mergeCell ref="D55:D65"/>
    <mergeCell ref="A122:G122"/>
    <mergeCell ref="A123:G123"/>
    <mergeCell ref="A125:G125"/>
    <mergeCell ref="H125:L125"/>
    <mergeCell ref="A46:A47"/>
    <mergeCell ref="B46:B47"/>
    <mergeCell ref="C46:C47"/>
    <mergeCell ref="D46:D47"/>
    <mergeCell ref="A127:G127"/>
    <mergeCell ref="B40:B41"/>
    <mergeCell ref="C40:C41"/>
    <mergeCell ref="D40:D41"/>
    <mergeCell ref="A44:A45"/>
    <mergeCell ref="C44:C45"/>
    <mergeCell ref="D44:D45"/>
    <mergeCell ref="A42:A43"/>
    <mergeCell ref="B42:B43"/>
    <mergeCell ref="C42:C43"/>
    <mergeCell ref="D42:D43"/>
    <mergeCell ref="A40:A41"/>
    <mergeCell ref="W2:AA2"/>
    <mergeCell ref="A4:Z4"/>
    <mergeCell ref="A6:A7"/>
    <mergeCell ref="B6:B7"/>
    <mergeCell ref="C6:C7"/>
    <mergeCell ref="D6:D7"/>
    <mergeCell ref="E6:E7"/>
    <mergeCell ref="F6:F7"/>
    <mergeCell ref="G6:G7"/>
    <mergeCell ref="H6:P6"/>
    <mergeCell ref="Q6:AB6"/>
  </mergeCells>
  <pageMargins left="0.39370078740157483" right="0.39370078740157483" top="0.39370078740157483" bottom="0.39370078740157483" header="0" footer="0.19685039370078741"/>
  <pageSetup paperSize="8" scale="56" fitToHeight="2" orientation="landscape" r:id="rId1"/>
  <headerFooter>
    <oddFooter>Страница  &amp;P из &amp;N</oddFooter>
  </headerFooter>
  <rowBreaks count="1" manualBreakCount="1">
    <brk id="65" max="2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70"/>
  <sheetViews>
    <sheetView tabSelected="1" showRuler="0" zoomScale="85" zoomScaleNormal="85" zoomScaleSheetLayoutView="85" workbookViewId="0">
      <pane xSplit="7" ySplit="7" topLeftCell="H8" activePane="bottomRight" state="frozen"/>
      <selection pane="topRight" activeCell="K1" sqref="K1"/>
      <selection pane="bottomLeft" activeCell="A5" sqref="A5"/>
      <selection pane="bottomRight" activeCell="G12" sqref="G12"/>
    </sheetView>
  </sheetViews>
  <sheetFormatPr defaultColWidth="8.85546875" defaultRowHeight="15" x14ac:dyDescent="0.25"/>
  <cols>
    <col min="1" max="1" width="79" style="259" customWidth="1"/>
    <col min="2" max="2" width="22.85546875" style="260" hidden="1" customWidth="1"/>
    <col min="3" max="3" width="9.28515625" style="177" customWidth="1"/>
    <col min="4" max="4" width="10.28515625" style="177" customWidth="1"/>
    <col min="5" max="5" width="12.28515625" style="260" customWidth="1"/>
    <col min="6" max="8" width="14.28515625" style="260" customWidth="1"/>
    <col min="9" max="9" width="11.140625" style="259" bestFit="1" customWidth="1"/>
    <col min="10" max="10" width="10.28515625" style="259" customWidth="1"/>
    <col min="11" max="16384" width="8.85546875" style="259"/>
  </cols>
  <sheetData>
    <row r="2" spans="1:46" ht="55.5" customHeight="1" x14ac:dyDescent="0.25">
      <c r="L2" s="299" t="s">
        <v>157</v>
      </c>
      <c r="M2" s="299"/>
      <c r="N2" s="299"/>
      <c r="O2" s="299"/>
      <c r="P2" s="299"/>
      <c r="Q2" s="223"/>
      <c r="R2" s="223"/>
      <c r="S2" s="223"/>
      <c r="T2" s="223"/>
      <c r="U2" s="223"/>
      <c r="V2" s="223"/>
      <c r="X2" s="299"/>
      <c r="Y2" s="299"/>
      <c r="Z2" s="299"/>
      <c r="AA2" s="299"/>
      <c r="AB2" s="299"/>
      <c r="AC2" s="223"/>
      <c r="AD2" s="223"/>
      <c r="AE2" s="223"/>
      <c r="AF2" s="223"/>
      <c r="AG2" s="223"/>
      <c r="AH2" s="223"/>
      <c r="AJ2" s="299"/>
      <c r="AK2" s="299"/>
      <c r="AL2" s="299"/>
      <c r="AM2" s="299"/>
      <c r="AN2" s="299"/>
      <c r="AO2" s="223"/>
      <c r="AP2" s="223"/>
      <c r="AQ2" s="223"/>
      <c r="AR2" s="223"/>
      <c r="AS2" s="223"/>
      <c r="AT2" s="223"/>
    </row>
    <row r="4" spans="1:46" ht="52.5" customHeight="1" x14ac:dyDescent="0.25">
      <c r="A4" s="300" t="s">
        <v>155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</row>
    <row r="5" spans="1:46" ht="19.5" customHeight="1" thickBot="1" x14ac:dyDescent="0.3">
      <c r="A5" s="224"/>
      <c r="B5" s="224"/>
      <c r="C5" s="224"/>
      <c r="D5" s="224"/>
      <c r="E5" s="224"/>
      <c r="F5" s="224"/>
      <c r="G5" s="224"/>
      <c r="H5" s="224"/>
      <c r="I5" s="224"/>
      <c r="J5" s="224"/>
    </row>
    <row r="6" spans="1:46" ht="15.75" thickBot="1" x14ac:dyDescent="0.3">
      <c r="A6" s="321" t="s">
        <v>0</v>
      </c>
      <c r="B6" s="323" t="s">
        <v>1</v>
      </c>
      <c r="C6" s="324" t="s">
        <v>81</v>
      </c>
      <c r="D6" s="324" t="s">
        <v>82</v>
      </c>
      <c r="E6" s="325" t="s">
        <v>27</v>
      </c>
      <c r="F6" s="323" t="s">
        <v>2</v>
      </c>
      <c r="G6" s="329" t="s">
        <v>3</v>
      </c>
      <c r="H6" s="318">
        <v>2024</v>
      </c>
      <c r="I6" s="319"/>
      <c r="J6" s="320"/>
      <c r="K6" s="318">
        <v>2025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20"/>
      <c r="W6" s="318">
        <v>2026</v>
      </c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20"/>
      <c r="AI6" s="326">
        <v>2027</v>
      </c>
      <c r="AJ6" s="327"/>
      <c r="AK6" s="327"/>
      <c r="AL6" s="327"/>
      <c r="AM6" s="327"/>
      <c r="AN6" s="327"/>
      <c r="AO6" s="327"/>
      <c r="AP6" s="327"/>
      <c r="AQ6" s="327"/>
      <c r="AR6" s="327"/>
      <c r="AS6" s="327"/>
      <c r="AT6" s="328"/>
    </row>
    <row r="7" spans="1:46" ht="15.75" thickBot="1" x14ac:dyDescent="0.3">
      <c r="A7" s="322"/>
      <c r="B7" s="283"/>
      <c r="C7" s="285"/>
      <c r="D7" s="285"/>
      <c r="E7" s="286"/>
      <c r="F7" s="283"/>
      <c r="G7" s="330"/>
      <c r="H7" s="257" t="s">
        <v>23</v>
      </c>
      <c r="I7" s="257" t="s">
        <v>24</v>
      </c>
      <c r="J7" s="258" t="s">
        <v>25</v>
      </c>
      <c r="K7" s="245" t="s">
        <v>28</v>
      </c>
      <c r="L7" s="246" t="s">
        <v>29</v>
      </c>
      <c r="M7" s="246" t="s">
        <v>26</v>
      </c>
      <c r="N7" s="246" t="s">
        <v>17</v>
      </c>
      <c r="O7" s="246" t="s">
        <v>18</v>
      </c>
      <c r="P7" s="246" t="s">
        <v>19</v>
      </c>
      <c r="Q7" s="247" t="s">
        <v>20</v>
      </c>
      <c r="R7" s="248" t="s">
        <v>21</v>
      </c>
      <c r="S7" s="248" t="s">
        <v>156</v>
      </c>
      <c r="T7" s="248" t="s">
        <v>23</v>
      </c>
      <c r="U7" s="248" t="s">
        <v>24</v>
      </c>
      <c r="V7" s="247" t="s">
        <v>25</v>
      </c>
      <c r="W7" s="245" t="s">
        <v>28</v>
      </c>
      <c r="X7" s="246" t="s">
        <v>29</v>
      </c>
      <c r="Y7" s="246" t="s">
        <v>26</v>
      </c>
      <c r="Z7" s="246" t="s">
        <v>17</v>
      </c>
      <c r="AA7" s="246" t="s">
        <v>18</v>
      </c>
      <c r="AB7" s="246" t="s">
        <v>19</v>
      </c>
      <c r="AC7" s="247" t="s">
        <v>20</v>
      </c>
      <c r="AD7" s="248" t="s">
        <v>21</v>
      </c>
      <c r="AE7" s="248" t="s">
        <v>156</v>
      </c>
      <c r="AF7" s="248" t="s">
        <v>23</v>
      </c>
      <c r="AG7" s="248" t="s">
        <v>24</v>
      </c>
      <c r="AH7" s="247" t="s">
        <v>25</v>
      </c>
      <c r="AI7" s="245" t="s">
        <v>28</v>
      </c>
      <c r="AJ7" s="246" t="s">
        <v>29</v>
      </c>
      <c r="AK7" s="246" t="s">
        <v>26</v>
      </c>
      <c r="AL7" s="246" t="s">
        <v>17</v>
      </c>
      <c r="AM7" s="246" t="s">
        <v>18</v>
      </c>
      <c r="AN7" s="246" t="s">
        <v>19</v>
      </c>
      <c r="AO7" s="247" t="s">
        <v>20</v>
      </c>
      <c r="AP7" s="248" t="s">
        <v>21</v>
      </c>
      <c r="AQ7" s="248" t="s">
        <v>156</v>
      </c>
      <c r="AR7" s="248" t="s">
        <v>23</v>
      </c>
      <c r="AS7" s="248" t="s">
        <v>24</v>
      </c>
      <c r="AT7" s="247" t="s">
        <v>25</v>
      </c>
    </row>
    <row r="8" spans="1:46" ht="19.5" customHeight="1" x14ac:dyDescent="0.25">
      <c r="A8" s="240"/>
      <c r="B8" s="249"/>
      <c r="C8" s="249"/>
      <c r="D8" s="250"/>
      <c r="E8" s="250"/>
      <c r="F8" s="277"/>
      <c r="G8" s="256"/>
      <c r="H8" s="261"/>
      <c r="I8" s="262"/>
      <c r="J8" s="263"/>
      <c r="K8" s="264"/>
      <c r="L8" s="265"/>
      <c r="M8" s="265"/>
      <c r="N8" s="266"/>
      <c r="O8" s="266"/>
      <c r="P8" s="266"/>
      <c r="Q8" s="267"/>
      <c r="R8" s="267"/>
      <c r="S8" s="267"/>
      <c r="T8" s="267"/>
      <c r="U8" s="267"/>
      <c r="V8" s="268"/>
      <c r="W8" s="269"/>
      <c r="X8" s="265"/>
      <c r="Y8" s="265"/>
      <c r="Z8" s="266"/>
      <c r="AA8" s="266"/>
      <c r="AB8" s="266"/>
      <c r="AC8" s="267"/>
      <c r="AD8" s="267"/>
      <c r="AE8" s="267"/>
      <c r="AF8" s="267"/>
      <c r="AG8" s="267"/>
      <c r="AH8" s="268"/>
      <c r="AI8" s="269"/>
      <c r="AJ8" s="265"/>
      <c r="AK8" s="265"/>
      <c r="AL8" s="266"/>
      <c r="AM8" s="266"/>
      <c r="AN8" s="266"/>
      <c r="AO8" s="267"/>
      <c r="AP8" s="267"/>
      <c r="AQ8" s="267"/>
      <c r="AR8" s="267"/>
      <c r="AS8" s="267"/>
      <c r="AT8" s="268"/>
    </row>
    <row r="9" spans="1:46" ht="19.5" customHeight="1" x14ac:dyDescent="0.25">
      <c r="A9" s="232"/>
      <c r="B9" s="229"/>
      <c r="C9" s="243"/>
      <c r="D9" s="226"/>
      <c r="E9" s="226"/>
      <c r="F9" s="278"/>
      <c r="G9" s="228"/>
      <c r="H9" s="269"/>
      <c r="I9" s="266"/>
      <c r="J9" s="268"/>
      <c r="K9" s="264"/>
      <c r="L9" s="265"/>
      <c r="M9" s="265"/>
      <c r="N9" s="266"/>
      <c r="O9" s="266"/>
      <c r="P9" s="266"/>
      <c r="Q9" s="267"/>
      <c r="R9" s="267"/>
      <c r="S9" s="267"/>
      <c r="T9" s="267"/>
      <c r="U9" s="267"/>
      <c r="V9" s="268"/>
      <c r="W9" s="269"/>
      <c r="X9" s="265"/>
      <c r="Y9" s="265"/>
      <c r="Z9" s="266"/>
      <c r="AA9" s="266"/>
      <c r="AB9" s="266"/>
      <c r="AC9" s="267"/>
      <c r="AD9" s="267"/>
      <c r="AE9" s="267"/>
      <c r="AF9" s="267"/>
      <c r="AG9" s="267"/>
      <c r="AH9" s="268"/>
      <c r="AI9" s="269"/>
      <c r="AJ9" s="265"/>
      <c r="AK9" s="265"/>
      <c r="AL9" s="266"/>
      <c r="AM9" s="266"/>
      <c r="AN9" s="266"/>
      <c r="AO9" s="267"/>
      <c r="AP9" s="267"/>
      <c r="AQ9" s="267"/>
      <c r="AR9" s="267"/>
      <c r="AS9" s="267"/>
      <c r="AT9" s="268"/>
    </row>
    <row r="10" spans="1:46" ht="19.5" customHeight="1" x14ac:dyDescent="0.25">
      <c r="A10" s="232"/>
      <c r="B10" s="229"/>
      <c r="C10" s="243"/>
      <c r="D10" s="226"/>
      <c r="E10" s="226"/>
      <c r="F10" s="278"/>
      <c r="G10" s="228"/>
      <c r="H10" s="269"/>
      <c r="I10" s="266"/>
      <c r="J10" s="268"/>
      <c r="K10" s="264"/>
      <c r="L10" s="265"/>
      <c r="M10" s="265"/>
      <c r="N10" s="266"/>
      <c r="O10" s="266"/>
      <c r="P10" s="266"/>
      <c r="Q10" s="267"/>
      <c r="R10" s="267"/>
      <c r="S10" s="267"/>
      <c r="T10" s="267"/>
      <c r="U10" s="267"/>
      <c r="V10" s="268"/>
      <c r="W10" s="269"/>
      <c r="X10" s="265"/>
      <c r="Y10" s="265"/>
      <c r="Z10" s="266"/>
      <c r="AA10" s="266"/>
      <c r="AB10" s="266"/>
      <c r="AC10" s="267"/>
      <c r="AD10" s="267"/>
      <c r="AE10" s="267"/>
      <c r="AF10" s="267"/>
      <c r="AG10" s="267"/>
      <c r="AH10" s="268"/>
      <c r="AI10" s="269"/>
      <c r="AJ10" s="265"/>
      <c r="AK10" s="265"/>
      <c r="AL10" s="266"/>
      <c r="AM10" s="266"/>
      <c r="AN10" s="266"/>
      <c r="AO10" s="267"/>
      <c r="AP10" s="267"/>
      <c r="AQ10" s="267"/>
      <c r="AR10" s="267"/>
      <c r="AS10" s="267"/>
      <c r="AT10" s="268"/>
    </row>
    <row r="11" spans="1:46" ht="19.5" customHeight="1" x14ac:dyDescent="0.25">
      <c r="A11" s="232"/>
      <c r="B11" s="229"/>
      <c r="C11" s="243"/>
      <c r="D11" s="226"/>
      <c r="E11" s="226"/>
      <c r="F11" s="278"/>
      <c r="G11" s="228"/>
      <c r="H11" s="269"/>
      <c r="I11" s="266"/>
      <c r="J11" s="268"/>
      <c r="K11" s="264"/>
      <c r="L11" s="265"/>
      <c r="M11" s="265"/>
      <c r="N11" s="266"/>
      <c r="O11" s="266"/>
      <c r="P11" s="266"/>
      <c r="Q11" s="267"/>
      <c r="R11" s="267"/>
      <c r="S11" s="267"/>
      <c r="T11" s="267"/>
      <c r="U11" s="267"/>
      <c r="V11" s="268"/>
      <c r="W11" s="269"/>
      <c r="X11" s="265"/>
      <c r="Y11" s="265"/>
      <c r="Z11" s="266"/>
      <c r="AA11" s="266"/>
      <c r="AB11" s="266"/>
      <c r="AC11" s="267"/>
      <c r="AD11" s="267"/>
      <c r="AE11" s="267"/>
      <c r="AF11" s="267"/>
      <c r="AG11" s="267"/>
      <c r="AH11" s="268"/>
      <c r="AI11" s="269"/>
      <c r="AJ11" s="265"/>
      <c r="AK11" s="265"/>
      <c r="AL11" s="266"/>
      <c r="AM11" s="266"/>
      <c r="AN11" s="266"/>
      <c r="AO11" s="267"/>
      <c r="AP11" s="267"/>
      <c r="AQ11" s="267"/>
      <c r="AR11" s="267"/>
      <c r="AS11" s="267"/>
      <c r="AT11" s="268"/>
    </row>
    <row r="12" spans="1:46" ht="19.5" customHeight="1" x14ac:dyDescent="0.25">
      <c r="A12" s="232"/>
      <c r="B12" s="229"/>
      <c r="C12" s="243"/>
      <c r="D12" s="226"/>
      <c r="E12" s="226"/>
      <c r="F12" s="227"/>
      <c r="G12" s="228"/>
      <c r="H12" s="269"/>
      <c r="I12" s="266"/>
      <c r="J12" s="268"/>
      <c r="K12" s="264"/>
      <c r="L12" s="265"/>
      <c r="M12" s="265"/>
      <c r="N12" s="266"/>
      <c r="O12" s="266"/>
      <c r="P12" s="266"/>
      <c r="Q12" s="267"/>
      <c r="R12" s="267"/>
      <c r="S12" s="267"/>
      <c r="T12" s="267"/>
      <c r="U12" s="267"/>
      <c r="V12" s="268"/>
      <c r="W12" s="269"/>
      <c r="X12" s="265"/>
      <c r="Y12" s="265"/>
      <c r="Z12" s="266"/>
      <c r="AA12" s="266"/>
      <c r="AB12" s="266"/>
      <c r="AC12" s="267"/>
      <c r="AD12" s="267"/>
      <c r="AE12" s="267"/>
      <c r="AF12" s="267"/>
      <c r="AG12" s="267"/>
      <c r="AH12" s="268"/>
      <c r="AI12" s="269"/>
      <c r="AJ12" s="265"/>
      <c r="AK12" s="265"/>
      <c r="AL12" s="266"/>
      <c r="AM12" s="266"/>
      <c r="AN12" s="266"/>
      <c r="AO12" s="267"/>
      <c r="AP12" s="267"/>
      <c r="AQ12" s="267"/>
      <c r="AR12" s="267"/>
      <c r="AS12" s="267"/>
      <c r="AT12" s="268"/>
    </row>
    <row r="13" spans="1:46" ht="19.5" customHeight="1" x14ac:dyDescent="0.25">
      <c r="A13" s="241"/>
      <c r="B13" s="252"/>
      <c r="C13" s="253"/>
      <c r="D13" s="250"/>
      <c r="E13" s="250"/>
      <c r="F13" s="251"/>
      <c r="G13" s="256"/>
      <c r="H13" s="269"/>
      <c r="I13" s="266"/>
      <c r="J13" s="268"/>
      <c r="K13" s="264"/>
      <c r="L13" s="265"/>
      <c r="M13" s="265"/>
      <c r="N13" s="266"/>
      <c r="O13" s="266"/>
      <c r="P13" s="266"/>
      <c r="Q13" s="267"/>
      <c r="R13" s="267"/>
      <c r="S13" s="267"/>
      <c r="T13" s="267"/>
      <c r="U13" s="267"/>
      <c r="V13" s="268"/>
      <c r="W13" s="269"/>
      <c r="X13" s="265"/>
      <c r="Y13" s="265"/>
      <c r="Z13" s="266"/>
      <c r="AA13" s="266"/>
      <c r="AB13" s="266"/>
      <c r="AC13" s="267"/>
      <c r="AD13" s="267"/>
      <c r="AE13" s="267"/>
      <c r="AF13" s="267"/>
      <c r="AG13" s="267"/>
      <c r="AH13" s="268"/>
      <c r="AI13" s="269"/>
      <c r="AJ13" s="265"/>
      <c r="AK13" s="265"/>
      <c r="AL13" s="266"/>
      <c r="AM13" s="266"/>
      <c r="AN13" s="266"/>
      <c r="AO13" s="267"/>
      <c r="AP13" s="267"/>
      <c r="AQ13" s="267"/>
      <c r="AR13" s="267"/>
      <c r="AS13" s="267"/>
      <c r="AT13" s="268"/>
    </row>
    <row r="14" spans="1:46" ht="19.5" customHeight="1" x14ac:dyDescent="0.25">
      <c r="A14" s="233"/>
      <c r="B14" s="230"/>
      <c r="C14" s="243"/>
      <c r="D14" s="226"/>
      <c r="E14" s="226"/>
      <c r="F14" s="227"/>
      <c r="G14" s="228"/>
      <c r="H14" s="269"/>
      <c r="I14" s="266"/>
      <c r="J14" s="268"/>
      <c r="K14" s="264"/>
      <c r="L14" s="265"/>
      <c r="M14" s="265"/>
      <c r="N14" s="266"/>
      <c r="O14" s="266"/>
      <c r="P14" s="266"/>
      <c r="Q14" s="267"/>
      <c r="R14" s="267"/>
      <c r="S14" s="267"/>
      <c r="T14" s="267"/>
      <c r="U14" s="267"/>
      <c r="V14" s="268"/>
      <c r="W14" s="269"/>
      <c r="X14" s="265"/>
      <c r="Y14" s="265"/>
      <c r="Z14" s="266"/>
      <c r="AA14" s="266"/>
      <c r="AB14" s="266"/>
      <c r="AC14" s="267"/>
      <c r="AD14" s="267"/>
      <c r="AE14" s="267"/>
      <c r="AF14" s="267"/>
      <c r="AG14" s="267"/>
      <c r="AH14" s="268"/>
      <c r="AI14" s="269"/>
      <c r="AJ14" s="265"/>
      <c r="AK14" s="265"/>
      <c r="AL14" s="266"/>
      <c r="AM14" s="266"/>
      <c r="AN14" s="266"/>
      <c r="AO14" s="267"/>
      <c r="AP14" s="267"/>
      <c r="AQ14" s="267"/>
      <c r="AR14" s="267"/>
      <c r="AS14" s="267"/>
      <c r="AT14" s="268"/>
    </row>
    <row r="15" spans="1:46" ht="19.5" customHeight="1" x14ac:dyDescent="0.25">
      <c r="A15" s="232"/>
      <c r="B15" s="229"/>
      <c r="C15" s="243"/>
      <c r="D15" s="226"/>
      <c r="E15" s="226"/>
      <c r="F15" s="227"/>
      <c r="G15" s="228"/>
      <c r="H15" s="269"/>
      <c r="I15" s="266"/>
      <c r="J15" s="268"/>
      <c r="K15" s="264"/>
      <c r="L15" s="265"/>
      <c r="M15" s="265"/>
      <c r="N15" s="266"/>
      <c r="O15" s="266"/>
      <c r="P15" s="266"/>
      <c r="Q15" s="267"/>
      <c r="R15" s="267"/>
      <c r="S15" s="267"/>
      <c r="T15" s="267"/>
      <c r="U15" s="267"/>
      <c r="V15" s="268"/>
      <c r="W15" s="269"/>
      <c r="X15" s="265"/>
      <c r="Y15" s="265"/>
      <c r="Z15" s="266"/>
      <c r="AA15" s="266"/>
      <c r="AB15" s="266"/>
      <c r="AC15" s="267"/>
      <c r="AD15" s="267"/>
      <c r="AE15" s="267"/>
      <c r="AF15" s="267"/>
      <c r="AG15" s="267"/>
      <c r="AH15" s="268"/>
      <c r="AI15" s="269"/>
      <c r="AJ15" s="265"/>
      <c r="AK15" s="265"/>
      <c r="AL15" s="266"/>
      <c r="AM15" s="266"/>
      <c r="AN15" s="266"/>
      <c r="AO15" s="267"/>
      <c r="AP15" s="267"/>
      <c r="AQ15" s="267"/>
      <c r="AR15" s="267"/>
      <c r="AS15" s="267"/>
      <c r="AT15" s="268"/>
    </row>
    <row r="16" spans="1:46" ht="19.5" customHeight="1" x14ac:dyDescent="0.25">
      <c r="A16" s="232"/>
      <c r="B16" s="229"/>
      <c r="C16" s="243"/>
      <c r="D16" s="226"/>
      <c r="E16" s="226"/>
      <c r="F16" s="227"/>
      <c r="G16" s="228"/>
      <c r="H16" s="269"/>
      <c r="I16" s="266"/>
      <c r="J16" s="268"/>
      <c r="K16" s="264"/>
      <c r="L16" s="265"/>
      <c r="M16" s="265"/>
      <c r="N16" s="266"/>
      <c r="O16" s="266"/>
      <c r="P16" s="266"/>
      <c r="Q16" s="267"/>
      <c r="R16" s="267"/>
      <c r="S16" s="267"/>
      <c r="T16" s="267"/>
      <c r="U16" s="267"/>
      <c r="V16" s="268"/>
      <c r="W16" s="269"/>
      <c r="X16" s="265"/>
      <c r="Y16" s="265"/>
      <c r="Z16" s="266"/>
      <c r="AA16" s="266"/>
      <c r="AB16" s="266"/>
      <c r="AC16" s="267"/>
      <c r="AD16" s="267"/>
      <c r="AE16" s="267"/>
      <c r="AF16" s="267"/>
      <c r="AG16" s="267"/>
      <c r="AH16" s="268"/>
      <c r="AI16" s="269"/>
      <c r="AJ16" s="265"/>
      <c r="AK16" s="265"/>
      <c r="AL16" s="266"/>
      <c r="AM16" s="266"/>
      <c r="AN16" s="266"/>
      <c r="AO16" s="267"/>
      <c r="AP16" s="267"/>
      <c r="AQ16" s="267"/>
      <c r="AR16" s="267"/>
      <c r="AS16" s="267"/>
      <c r="AT16" s="268"/>
    </row>
    <row r="17" spans="1:46" ht="19.5" customHeight="1" x14ac:dyDescent="0.25">
      <c r="A17" s="242"/>
      <c r="B17" s="254"/>
      <c r="C17" s="255"/>
      <c r="D17" s="250"/>
      <c r="E17" s="250"/>
      <c r="F17" s="251"/>
      <c r="G17" s="256"/>
      <c r="H17" s="269"/>
      <c r="I17" s="266"/>
      <c r="J17" s="268"/>
      <c r="K17" s="264"/>
      <c r="L17" s="265"/>
      <c r="M17" s="265"/>
      <c r="N17" s="266"/>
      <c r="O17" s="266"/>
      <c r="P17" s="266"/>
      <c r="Q17" s="267"/>
      <c r="R17" s="267"/>
      <c r="S17" s="267"/>
      <c r="T17" s="267"/>
      <c r="U17" s="267"/>
      <c r="V17" s="268"/>
      <c r="W17" s="269"/>
      <c r="X17" s="265"/>
      <c r="Y17" s="265"/>
      <c r="Z17" s="266"/>
      <c r="AA17" s="266"/>
      <c r="AB17" s="266"/>
      <c r="AC17" s="267"/>
      <c r="AD17" s="267"/>
      <c r="AE17" s="267"/>
      <c r="AF17" s="267"/>
      <c r="AG17" s="267"/>
      <c r="AH17" s="268"/>
      <c r="AI17" s="269"/>
      <c r="AJ17" s="265"/>
      <c r="AK17" s="265"/>
      <c r="AL17" s="266"/>
      <c r="AM17" s="266"/>
      <c r="AN17" s="266"/>
      <c r="AO17" s="267"/>
      <c r="AP17" s="267"/>
      <c r="AQ17" s="267"/>
      <c r="AR17" s="267"/>
      <c r="AS17" s="267"/>
      <c r="AT17" s="268"/>
    </row>
    <row r="18" spans="1:46" ht="19.5" customHeight="1" x14ac:dyDescent="0.25">
      <c r="A18" s="234"/>
      <c r="B18" s="231"/>
      <c r="C18" s="243"/>
      <c r="D18" s="226"/>
      <c r="E18" s="226"/>
      <c r="F18" s="227"/>
      <c r="G18" s="228"/>
      <c r="H18" s="269"/>
      <c r="I18" s="266"/>
      <c r="J18" s="268"/>
      <c r="K18" s="264"/>
      <c r="L18" s="265"/>
      <c r="M18" s="265"/>
      <c r="N18" s="266"/>
      <c r="O18" s="266"/>
      <c r="P18" s="266"/>
      <c r="Q18" s="267"/>
      <c r="R18" s="267"/>
      <c r="S18" s="267"/>
      <c r="T18" s="267"/>
      <c r="U18" s="267"/>
      <c r="V18" s="268"/>
      <c r="W18" s="269"/>
      <c r="X18" s="265"/>
      <c r="Y18" s="265"/>
      <c r="Z18" s="266"/>
      <c r="AA18" s="266"/>
      <c r="AB18" s="266"/>
      <c r="AC18" s="267"/>
      <c r="AD18" s="267"/>
      <c r="AE18" s="267"/>
      <c r="AF18" s="267"/>
      <c r="AG18" s="267"/>
      <c r="AH18" s="268"/>
      <c r="AI18" s="269"/>
      <c r="AJ18" s="265"/>
      <c r="AK18" s="265"/>
      <c r="AL18" s="266"/>
      <c r="AM18" s="266"/>
      <c r="AN18" s="266"/>
      <c r="AO18" s="267"/>
      <c r="AP18" s="267"/>
      <c r="AQ18" s="267"/>
      <c r="AR18" s="267"/>
      <c r="AS18" s="267"/>
      <c r="AT18" s="268"/>
    </row>
    <row r="19" spans="1:46" ht="19.5" customHeight="1" x14ac:dyDescent="0.25">
      <c r="A19" s="242"/>
      <c r="B19" s="254"/>
      <c r="C19" s="255"/>
      <c r="D19" s="250"/>
      <c r="E19" s="250"/>
      <c r="F19" s="251"/>
      <c r="G19" s="256"/>
      <c r="H19" s="269"/>
      <c r="I19" s="266"/>
      <c r="J19" s="268"/>
      <c r="K19" s="264"/>
      <c r="L19" s="265"/>
      <c r="M19" s="265"/>
      <c r="N19" s="266"/>
      <c r="O19" s="266"/>
      <c r="P19" s="266"/>
      <c r="Q19" s="267"/>
      <c r="R19" s="267"/>
      <c r="S19" s="267"/>
      <c r="T19" s="267"/>
      <c r="U19" s="267"/>
      <c r="V19" s="268"/>
      <c r="W19" s="269"/>
      <c r="X19" s="265"/>
      <c r="Y19" s="265"/>
      <c r="Z19" s="266"/>
      <c r="AA19" s="266"/>
      <c r="AB19" s="266"/>
      <c r="AC19" s="267"/>
      <c r="AD19" s="267"/>
      <c r="AE19" s="267"/>
      <c r="AF19" s="267"/>
      <c r="AG19" s="267"/>
      <c r="AH19" s="268"/>
      <c r="AI19" s="269"/>
      <c r="AJ19" s="265"/>
      <c r="AK19" s="265"/>
      <c r="AL19" s="266"/>
      <c r="AM19" s="266"/>
      <c r="AN19" s="266"/>
      <c r="AO19" s="267"/>
      <c r="AP19" s="267"/>
      <c r="AQ19" s="267"/>
      <c r="AR19" s="267"/>
      <c r="AS19" s="267"/>
      <c r="AT19" s="268"/>
    </row>
    <row r="20" spans="1:46" ht="19.5" customHeight="1" thickBot="1" x14ac:dyDescent="0.3">
      <c r="A20" s="235"/>
      <c r="B20" s="236"/>
      <c r="C20" s="244"/>
      <c r="D20" s="237"/>
      <c r="E20" s="237"/>
      <c r="F20" s="238"/>
      <c r="G20" s="239"/>
      <c r="H20" s="270"/>
      <c r="I20" s="271"/>
      <c r="J20" s="272"/>
      <c r="K20" s="273"/>
      <c r="L20" s="274"/>
      <c r="M20" s="274"/>
      <c r="N20" s="271"/>
      <c r="O20" s="271"/>
      <c r="P20" s="271"/>
      <c r="Q20" s="275"/>
      <c r="R20" s="275"/>
      <c r="S20" s="275"/>
      <c r="T20" s="275"/>
      <c r="U20" s="275"/>
      <c r="V20" s="272"/>
      <c r="W20" s="270"/>
      <c r="X20" s="274"/>
      <c r="Y20" s="274"/>
      <c r="Z20" s="271"/>
      <c r="AA20" s="271"/>
      <c r="AB20" s="271"/>
      <c r="AC20" s="275"/>
      <c r="AD20" s="275"/>
      <c r="AE20" s="275"/>
      <c r="AF20" s="275"/>
      <c r="AG20" s="275"/>
      <c r="AH20" s="272"/>
      <c r="AI20" s="270"/>
      <c r="AJ20" s="274"/>
      <c r="AK20" s="274"/>
      <c r="AL20" s="271"/>
      <c r="AM20" s="271"/>
      <c r="AN20" s="271"/>
      <c r="AO20" s="275"/>
      <c r="AP20" s="275"/>
      <c r="AQ20" s="275"/>
      <c r="AR20" s="275"/>
      <c r="AS20" s="275"/>
      <c r="AT20" s="272"/>
    </row>
    <row r="21" spans="1:46" ht="19.5" customHeight="1" x14ac:dyDescent="0.25">
      <c r="A21" s="298"/>
      <c r="B21" s="298"/>
      <c r="C21" s="298"/>
      <c r="D21" s="298"/>
      <c r="E21" s="298"/>
      <c r="F21" s="298"/>
      <c r="G21" s="298"/>
      <c r="H21" s="225"/>
    </row>
    <row r="22" spans="1:46" ht="19.5" customHeight="1" x14ac:dyDescent="0.25">
      <c r="A22" s="298"/>
      <c r="B22" s="298"/>
      <c r="C22" s="298"/>
      <c r="D22" s="298"/>
      <c r="E22" s="298"/>
      <c r="F22" s="298"/>
      <c r="G22" s="298"/>
      <c r="H22" s="225"/>
    </row>
    <row r="24" spans="1:46" ht="106.5" customHeight="1" x14ac:dyDescent="0.25">
      <c r="A24" s="281" t="s">
        <v>158</v>
      </c>
      <c r="B24" s="282"/>
      <c r="C24" s="282"/>
      <c r="D24" s="282"/>
      <c r="E24" s="282"/>
      <c r="F24" s="282"/>
      <c r="G24" s="282"/>
      <c r="H24" s="281" t="s">
        <v>159</v>
      </c>
      <c r="I24" s="281"/>
      <c r="J24" s="281"/>
      <c r="K24" s="281"/>
      <c r="L24" s="281"/>
      <c r="M24" s="281"/>
      <c r="N24" s="281"/>
      <c r="O24" s="281"/>
      <c r="P24" s="281"/>
      <c r="Q24" s="281"/>
      <c r="R24" s="281"/>
      <c r="S24" s="281"/>
      <c r="T24" s="281"/>
      <c r="W24" s="281"/>
      <c r="X24" s="281"/>
      <c r="Y24" s="281"/>
      <c r="Z24" s="281"/>
      <c r="AI24" s="281"/>
      <c r="AJ24" s="281"/>
      <c r="AK24" s="281"/>
      <c r="AL24" s="281"/>
    </row>
    <row r="57" spans="9:10" x14ac:dyDescent="0.25">
      <c r="I57" s="276"/>
    </row>
    <row r="62" spans="9:10" ht="15.75" customHeight="1" x14ac:dyDescent="0.25">
      <c r="I62" s="281" t="s">
        <v>105</v>
      </c>
      <c r="J62" s="281"/>
    </row>
    <row r="63" spans="9:10" x14ac:dyDescent="0.25">
      <c r="I63" s="281"/>
      <c r="J63" s="281"/>
    </row>
    <row r="64" spans="9:10" x14ac:dyDescent="0.25">
      <c r="I64" s="281"/>
      <c r="J64" s="281"/>
    </row>
    <row r="65" spans="9:10" x14ac:dyDescent="0.25">
      <c r="I65" s="281"/>
      <c r="J65" s="281"/>
    </row>
    <row r="66" spans="9:10" x14ac:dyDescent="0.25">
      <c r="I66" s="281"/>
      <c r="J66" s="281"/>
    </row>
    <row r="67" spans="9:10" x14ac:dyDescent="0.25">
      <c r="I67" s="281"/>
      <c r="J67" s="281"/>
    </row>
    <row r="68" spans="9:10" x14ac:dyDescent="0.25">
      <c r="I68" s="281"/>
      <c r="J68" s="281"/>
    </row>
    <row r="69" spans="9:10" x14ac:dyDescent="0.25">
      <c r="I69" s="281"/>
      <c r="J69" s="281"/>
    </row>
    <row r="70" spans="9:10" x14ac:dyDescent="0.25">
      <c r="I70" s="281"/>
      <c r="J70" s="281"/>
    </row>
  </sheetData>
  <mergeCells count="22">
    <mergeCell ref="AJ2:AN2"/>
    <mergeCell ref="AI6:AT6"/>
    <mergeCell ref="AI24:AL24"/>
    <mergeCell ref="F6:F7"/>
    <mergeCell ref="G6:G7"/>
    <mergeCell ref="H6:J6"/>
    <mergeCell ref="H24:T24"/>
    <mergeCell ref="X2:AB2"/>
    <mergeCell ref="W6:AH6"/>
    <mergeCell ref="W24:Z24"/>
    <mergeCell ref="I62:J70"/>
    <mergeCell ref="L2:P2"/>
    <mergeCell ref="K6:V6"/>
    <mergeCell ref="A4:V4"/>
    <mergeCell ref="A6:A7"/>
    <mergeCell ref="B6:B7"/>
    <mergeCell ref="C6:C7"/>
    <mergeCell ref="D6:D7"/>
    <mergeCell ref="E6:E7"/>
    <mergeCell ref="A21:G21"/>
    <mergeCell ref="A22:G22"/>
    <mergeCell ref="A24:G24"/>
  </mergeCells>
  <pageMargins left="0.39370078740157483" right="0.39370078740157483" top="0.39370078740157483" bottom="0.39370078740157483" header="0" footer="0.19685039370078741"/>
  <pageSetup paperSize="8" scale="57" fitToHeight="2" orientation="landscape" r:id="rId1"/>
  <headerFooter>
    <oddFooter>Страница 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168"/>
  <sheetViews>
    <sheetView showRuler="0" zoomScaleNormal="100" zoomScaleSheetLayoutView="85" workbookViewId="0">
      <pane xSplit="7" ySplit="7" topLeftCell="H8" activePane="bottomRight" state="frozen"/>
      <selection activeCell="A68" sqref="A68:XFD68"/>
      <selection pane="topRight" activeCell="A68" sqref="A68:XFD68"/>
      <selection pane="bottomLeft" activeCell="A68" sqref="A68:XFD68"/>
      <selection pane="bottomRight" activeCell="A68" sqref="A68:XFD68"/>
    </sheetView>
  </sheetViews>
  <sheetFormatPr defaultColWidth="8.85546875" defaultRowHeight="15" x14ac:dyDescent="0.25"/>
  <cols>
    <col min="1" max="1" width="79" customWidth="1"/>
    <col min="2" max="2" width="22.85546875" style="3" customWidth="1"/>
    <col min="3" max="3" width="6" style="3" customWidth="1"/>
    <col min="4" max="4" width="10.28515625" style="9" customWidth="1"/>
    <col min="5" max="5" width="12.28515625" style="3" customWidth="1"/>
    <col min="6" max="7" width="14.28515625" style="3" customWidth="1"/>
    <col min="8" max="8" width="11.140625" bestFit="1" customWidth="1"/>
    <col min="9" max="10" width="10.28515625" customWidth="1"/>
    <col min="24" max="28" width="8.85546875" customWidth="1"/>
  </cols>
  <sheetData>
    <row r="2" spans="1:28" ht="55.5" customHeight="1" x14ac:dyDescent="0.25">
      <c r="W2" s="299" t="s">
        <v>114</v>
      </c>
      <c r="X2" s="299"/>
      <c r="Y2" s="299"/>
      <c r="Z2" s="299"/>
      <c r="AA2" s="299"/>
    </row>
    <row r="4" spans="1:28" ht="52.5" customHeight="1" x14ac:dyDescent="0.25">
      <c r="A4" s="300" t="s">
        <v>99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208"/>
    </row>
    <row r="5" spans="1:28" ht="19.5" customHeight="1" thickBot="1" x14ac:dyDescent="0.3">
      <c r="A5" s="208"/>
      <c r="B5" s="208"/>
      <c r="C5" s="208"/>
      <c r="D5" s="129"/>
      <c r="E5" s="208"/>
      <c r="F5" s="208"/>
      <c r="G5" s="208"/>
      <c r="H5" s="208"/>
      <c r="I5" s="208"/>
      <c r="J5" s="208"/>
    </row>
    <row r="6" spans="1:28" ht="15.75" thickBot="1" x14ac:dyDescent="0.3">
      <c r="A6" s="283" t="s">
        <v>0</v>
      </c>
      <c r="B6" s="283" t="s">
        <v>1</v>
      </c>
      <c r="C6" s="284" t="s">
        <v>81</v>
      </c>
      <c r="D6" s="284" t="s">
        <v>82</v>
      </c>
      <c r="E6" s="286" t="s">
        <v>27</v>
      </c>
      <c r="F6" s="283" t="s">
        <v>2</v>
      </c>
      <c r="G6" s="287" t="s">
        <v>3</v>
      </c>
      <c r="H6" s="288">
        <v>2022</v>
      </c>
      <c r="I6" s="289"/>
      <c r="J6" s="289"/>
      <c r="K6" s="289"/>
      <c r="L6" s="289"/>
      <c r="M6" s="289"/>
      <c r="N6" s="289"/>
      <c r="O6" s="289"/>
      <c r="P6" s="290"/>
      <c r="Q6" s="291">
        <v>2023</v>
      </c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3"/>
    </row>
    <row r="7" spans="1:28" x14ac:dyDescent="0.25">
      <c r="A7" s="283"/>
      <c r="B7" s="283"/>
      <c r="C7" s="285"/>
      <c r="D7" s="285"/>
      <c r="E7" s="286"/>
      <c r="F7" s="283"/>
      <c r="G7" s="287"/>
      <c r="H7" s="130" t="s">
        <v>17</v>
      </c>
      <c r="I7" s="205" t="s">
        <v>18</v>
      </c>
      <c r="J7" s="205" t="s">
        <v>19</v>
      </c>
      <c r="K7" s="205" t="s">
        <v>20</v>
      </c>
      <c r="L7" s="205" t="s">
        <v>21</v>
      </c>
      <c r="M7" s="205" t="s">
        <v>22</v>
      </c>
      <c r="N7" s="205" t="s">
        <v>23</v>
      </c>
      <c r="O7" s="205" t="s">
        <v>24</v>
      </c>
      <c r="P7" s="207" t="s">
        <v>25</v>
      </c>
      <c r="Q7" s="75" t="s">
        <v>28</v>
      </c>
      <c r="R7" s="76" t="s">
        <v>29</v>
      </c>
      <c r="S7" s="76" t="s">
        <v>26</v>
      </c>
      <c r="T7" s="76" t="s">
        <v>17</v>
      </c>
      <c r="U7" s="76" t="s">
        <v>18</v>
      </c>
      <c r="V7" s="76" t="s">
        <v>19</v>
      </c>
      <c r="W7" s="76" t="s">
        <v>20</v>
      </c>
      <c r="X7" s="76" t="s">
        <v>21</v>
      </c>
      <c r="Y7" s="76" t="s">
        <v>22</v>
      </c>
      <c r="Z7" s="76" t="s">
        <v>23</v>
      </c>
      <c r="AA7" s="76" t="s">
        <v>24</v>
      </c>
      <c r="AB7" s="77" t="s">
        <v>25</v>
      </c>
    </row>
    <row r="8" spans="1:28" ht="47.25" x14ac:dyDescent="0.25">
      <c r="A8" s="6" t="s">
        <v>15</v>
      </c>
      <c r="B8" s="205"/>
      <c r="C8" s="205"/>
      <c r="D8" s="8"/>
      <c r="E8" s="205">
        <f>G8-F8</f>
        <v>66</v>
      </c>
      <c r="F8" s="131">
        <f>F9</f>
        <v>44671</v>
      </c>
      <c r="G8" s="132">
        <f>G117</f>
        <v>44737</v>
      </c>
      <c r="H8" s="29"/>
      <c r="I8" s="2"/>
      <c r="J8" s="2"/>
      <c r="K8" s="4"/>
      <c r="L8" s="4"/>
      <c r="M8" s="2"/>
      <c r="N8" s="2"/>
      <c r="O8" s="2"/>
      <c r="P8" s="72"/>
      <c r="Q8" s="63"/>
      <c r="R8" s="64"/>
      <c r="S8" s="64"/>
      <c r="T8" s="2"/>
      <c r="U8" s="2"/>
      <c r="V8" s="2"/>
      <c r="W8" s="2"/>
      <c r="X8" s="2"/>
      <c r="Y8" s="2"/>
      <c r="Z8" s="2"/>
      <c r="AA8" s="2"/>
      <c r="AB8" s="30"/>
    </row>
    <row r="9" spans="1:28" ht="19.5" customHeight="1" x14ac:dyDescent="0.25">
      <c r="A9" s="133" t="s">
        <v>30</v>
      </c>
      <c r="B9" s="205" t="s">
        <v>16</v>
      </c>
      <c r="C9" s="205"/>
      <c r="D9" s="8"/>
      <c r="E9" s="205">
        <v>14</v>
      </c>
      <c r="F9" s="12">
        <v>44671</v>
      </c>
      <c r="G9" s="60">
        <f>F9+E9</f>
        <v>44685</v>
      </c>
      <c r="H9" s="29"/>
      <c r="I9" s="2"/>
      <c r="J9" s="2"/>
      <c r="K9" s="4"/>
      <c r="L9" s="4"/>
      <c r="M9" s="2"/>
      <c r="N9" s="2"/>
      <c r="O9" s="2"/>
      <c r="P9" s="72"/>
      <c r="Q9" s="63"/>
      <c r="R9" s="64"/>
      <c r="S9" s="64"/>
      <c r="T9" s="2"/>
      <c r="U9" s="2"/>
      <c r="V9" s="2"/>
      <c r="W9" s="2"/>
      <c r="X9" s="2"/>
      <c r="Y9" s="2"/>
      <c r="Z9" s="2"/>
      <c r="AA9" s="2"/>
      <c r="AB9" s="30"/>
    </row>
    <row r="10" spans="1:28" ht="19.5" customHeight="1" x14ac:dyDescent="0.25">
      <c r="A10" s="135" t="s">
        <v>4</v>
      </c>
      <c r="B10" s="205" t="s">
        <v>5</v>
      </c>
      <c r="C10" s="205"/>
      <c r="D10" s="8"/>
      <c r="E10" s="205">
        <f t="shared" ref="E10:E19" si="0">G10-F10</f>
        <v>-76</v>
      </c>
      <c r="F10" s="12">
        <f>F12</f>
        <v>44712</v>
      </c>
      <c r="G10" s="60">
        <f>G18</f>
        <v>44636</v>
      </c>
      <c r="H10" s="29"/>
      <c r="I10" s="2"/>
      <c r="J10" s="2"/>
      <c r="K10" s="4"/>
      <c r="L10" s="4"/>
      <c r="M10" s="2"/>
      <c r="N10" s="2"/>
      <c r="O10" s="2"/>
      <c r="P10" s="72"/>
      <c r="Q10" s="63"/>
      <c r="R10" s="64"/>
      <c r="S10" s="64"/>
      <c r="T10" s="2"/>
      <c r="U10" s="2"/>
      <c r="V10" s="2"/>
      <c r="W10" s="2"/>
      <c r="X10" s="2"/>
      <c r="Y10" s="2"/>
      <c r="Z10" s="2"/>
      <c r="AA10" s="2"/>
      <c r="AB10" s="30"/>
    </row>
    <row r="11" spans="1:28" ht="19.5" customHeight="1" x14ac:dyDescent="0.25">
      <c r="A11" s="135" t="s">
        <v>6</v>
      </c>
      <c r="B11" s="205" t="s">
        <v>5</v>
      </c>
      <c r="C11" s="205"/>
      <c r="D11" s="8"/>
      <c r="E11" s="215">
        <f>G11-F11</f>
        <v>52</v>
      </c>
      <c r="F11" s="216">
        <f>F12</f>
        <v>44712</v>
      </c>
      <c r="G11" s="217">
        <f>G13</f>
        <v>44764</v>
      </c>
      <c r="H11" s="29"/>
      <c r="I11" s="2"/>
      <c r="J11" s="2"/>
      <c r="K11" s="4"/>
      <c r="L11" s="4"/>
      <c r="M11" s="2"/>
      <c r="N11" s="2"/>
      <c r="O11" s="2"/>
      <c r="P11" s="72"/>
      <c r="Q11" s="63"/>
      <c r="R11" s="64"/>
      <c r="S11" s="64"/>
      <c r="T11" s="2"/>
      <c r="U11" s="2"/>
      <c r="V11" s="2"/>
      <c r="W11" s="2"/>
      <c r="X11" s="2"/>
      <c r="Y11" s="2"/>
      <c r="Z11" s="2"/>
      <c r="AA11" s="2"/>
      <c r="AB11" s="30"/>
    </row>
    <row r="12" spans="1:28" ht="19.5" customHeight="1" x14ac:dyDescent="0.25">
      <c r="A12" s="136" t="s">
        <v>106</v>
      </c>
      <c r="B12" s="205" t="s">
        <v>5</v>
      </c>
      <c r="C12" s="205"/>
      <c r="D12" s="8"/>
      <c r="E12" s="215">
        <v>30</v>
      </c>
      <c r="F12" s="216">
        <v>44712</v>
      </c>
      <c r="G12" s="217">
        <f t="shared" ref="G12:G17" si="1">F12+E12</f>
        <v>44742</v>
      </c>
      <c r="H12" s="29"/>
      <c r="I12" s="2"/>
      <c r="J12" s="2"/>
      <c r="K12" s="4"/>
      <c r="L12" s="4"/>
      <c r="M12" s="2"/>
      <c r="N12" s="2"/>
      <c r="O12" s="2"/>
      <c r="P12" s="72"/>
      <c r="Q12" s="63"/>
      <c r="R12" s="64"/>
      <c r="S12" s="64"/>
      <c r="T12" s="2"/>
      <c r="U12" s="2"/>
      <c r="V12" s="2"/>
      <c r="W12" s="2"/>
      <c r="X12" s="2"/>
      <c r="Y12" s="2"/>
      <c r="Z12" s="2"/>
      <c r="AA12" s="2"/>
      <c r="AB12" s="30"/>
    </row>
    <row r="13" spans="1:28" ht="19.5" customHeight="1" x14ac:dyDescent="0.25">
      <c r="A13" s="136" t="s">
        <v>149</v>
      </c>
      <c r="B13" s="205" t="s">
        <v>5</v>
      </c>
      <c r="C13" s="205"/>
      <c r="D13" s="8"/>
      <c r="E13" s="215">
        <v>21</v>
      </c>
      <c r="F13" s="216">
        <f>G12+1</f>
        <v>44743</v>
      </c>
      <c r="G13" s="217">
        <f t="shared" si="1"/>
        <v>44764</v>
      </c>
      <c r="H13" s="29"/>
      <c r="I13" s="2"/>
      <c r="J13" s="2"/>
      <c r="K13" s="4"/>
      <c r="L13" s="4"/>
      <c r="M13" s="2"/>
      <c r="N13" s="2"/>
      <c r="O13" s="2"/>
      <c r="P13" s="72"/>
      <c r="Q13" s="63"/>
      <c r="R13" s="64"/>
      <c r="S13" s="64"/>
      <c r="T13" s="2"/>
      <c r="U13" s="2"/>
      <c r="V13" s="2"/>
      <c r="W13" s="2"/>
      <c r="X13" s="2"/>
      <c r="Y13" s="2"/>
      <c r="Z13" s="2"/>
      <c r="AA13" s="2"/>
      <c r="AB13" s="30"/>
    </row>
    <row r="14" spans="1:28" ht="19.5" customHeight="1" x14ac:dyDescent="0.25">
      <c r="A14" s="34" t="s">
        <v>150</v>
      </c>
      <c r="B14" s="205" t="s">
        <v>5</v>
      </c>
      <c r="C14" s="205"/>
      <c r="D14" s="8"/>
      <c r="E14" s="215">
        <v>26</v>
      </c>
      <c r="F14" s="216">
        <v>44818</v>
      </c>
      <c r="G14" s="217">
        <f t="shared" si="1"/>
        <v>44844</v>
      </c>
      <c r="H14" s="29"/>
      <c r="I14" s="2"/>
      <c r="J14" s="2"/>
      <c r="K14" s="4"/>
      <c r="L14" s="4"/>
      <c r="M14" s="2"/>
      <c r="N14" s="2"/>
      <c r="O14" s="2"/>
      <c r="P14" s="72"/>
      <c r="Q14" s="63"/>
      <c r="R14" s="64"/>
      <c r="S14" s="64"/>
      <c r="T14" s="2"/>
      <c r="U14" s="2"/>
      <c r="V14" s="2"/>
      <c r="W14" s="2"/>
      <c r="X14" s="2"/>
      <c r="Y14" s="2"/>
      <c r="Z14" s="2"/>
      <c r="AA14" s="2"/>
      <c r="AB14" s="30"/>
    </row>
    <row r="15" spans="1:28" ht="25.5" x14ac:dyDescent="0.25">
      <c r="A15" s="180" t="s">
        <v>96</v>
      </c>
      <c r="B15" s="205" t="s">
        <v>5</v>
      </c>
      <c r="C15" s="137" t="s">
        <v>35</v>
      </c>
      <c r="D15" s="205">
        <f>285.3+171.7</f>
        <v>457</v>
      </c>
      <c r="E15" s="215">
        <v>47</v>
      </c>
      <c r="F15" s="216">
        <v>44711</v>
      </c>
      <c r="G15" s="217">
        <f t="shared" si="1"/>
        <v>44758</v>
      </c>
      <c r="H15" s="29"/>
      <c r="I15" s="2"/>
      <c r="J15" s="2"/>
      <c r="K15" s="4"/>
      <c r="L15" s="4"/>
      <c r="M15" s="2"/>
      <c r="N15" s="2"/>
      <c r="O15" s="2"/>
      <c r="P15" s="72"/>
      <c r="Q15" s="63"/>
      <c r="R15" s="64"/>
      <c r="S15" s="64"/>
      <c r="T15" s="2"/>
      <c r="U15" s="2"/>
      <c r="V15" s="2"/>
      <c r="W15" s="2"/>
      <c r="X15" s="2"/>
      <c r="Y15" s="2"/>
      <c r="Z15" s="2"/>
      <c r="AA15" s="2"/>
      <c r="AB15" s="30"/>
    </row>
    <row r="16" spans="1:28" ht="20.25" customHeight="1" x14ac:dyDescent="0.25">
      <c r="A16" s="136" t="s">
        <v>102</v>
      </c>
      <c r="B16" s="205" t="s">
        <v>5</v>
      </c>
      <c r="C16" s="137" t="s">
        <v>35</v>
      </c>
      <c r="D16" s="205">
        <v>420</v>
      </c>
      <c r="E16" s="215">
        <v>59</v>
      </c>
      <c r="F16" s="216">
        <v>44780</v>
      </c>
      <c r="G16" s="217">
        <f t="shared" si="1"/>
        <v>44839</v>
      </c>
      <c r="H16" s="29"/>
      <c r="I16" s="2"/>
      <c r="J16" s="2"/>
      <c r="K16" s="4"/>
      <c r="L16" s="4"/>
      <c r="M16" s="2"/>
      <c r="N16" s="2"/>
      <c r="O16" s="2"/>
      <c r="P16" s="72"/>
      <c r="Q16" s="63"/>
      <c r="R16" s="64"/>
      <c r="S16" s="64"/>
      <c r="T16" s="2"/>
      <c r="U16" s="2"/>
      <c r="V16" s="2"/>
      <c r="W16" s="2"/>
      <c r="X16" s="2"/>
      <c r="Y16" s="2"/>
      <c r="Z16" s="2"/>
      <c r="AA16" s="2"/>
      <c r="AB16" s="30"/>
    </row>
    <row r="17" spans="1:28" ht="19.5" customHeight="1" x14ac:dyDescent="0.25">
      <c r="A17" s="136" t="s">
        <v>101</v>
      </c>
      <c r="B17" s="205" t="s">
        <v>5</v>
      </c>
      <c r="C17" s="137" t="s">
        <v>35</v>
      </c>
      <c r="D17" s="205">
        <v>228</v>
      </c>
      <c r="E17" s="215">
        <v>14</v>
      </c>
      <c r="F17" s="216">
        <v>44805</v>
      </c>
      <c r="G17" s="217">
        <f t="shared" si="1"/>
        <v>44819</v>
      </c>
      <c r="H17" s="29"/>
      <c r="I17" s="2"/>
      <c r="J17" s="2"/>
      <c r="K17" s="4"/>
      <c r="L17" s="4"/>
      <c r="M17" s="2"/>
      <c r="N17" s="2"/>
      <c r="O17" s="2"/>
      <c r="P17" s="72"/>
      <c r="Q17" s="63"/>
      <c r="R17" s="64"/>
      <c r="S17" s="64"/>
      <c r="T17" s="2"/>
      <c r="U17" s="2"/>
      <c r="V17" s="2"/>
      <c r="W17" s="2"/>
      <c r="X17" s="2"/>
      <c r="Y17" s="2"/>
      <c r="Z17" s="2"/>
      <c r="AA17" s="2"/>
      <c r="AB17" s="30"/>
    </row>
    <row r="18" spans="1:28" ht="19.5" customHeight="1" x14ac:dyDescent="0.25">
      <c r="A18" s="135" t="s">
        <v>7</v>
      </c>
      <c r="B18" s="205" t="s">
        <v>5</v>
      </c>
      <c r="C18" s="205"/>
      <c r="D18" s="8"/>
      <c r="E18" s="205">
        <f t="shared" si="0"/>
        <v>-145</v>
      </c>
      <c r="F18" s="12">
        <f>F19</f>
        <v>44781</v>
      </c>
      <c r="G18" s="60">
        <f>G110</f>
        <v>44636</v>
      </c>
      <c r="H18" s="29"/>
      <c r="I18" s="2"/>
      <c r="J18" s="2"/>
      <c r="K18" s="4"/>
      <c r="L18" s="4"/>
      <c r="M18" s="2"/>
      <c r="N18" s="2"/>
      <c r="O18" s="2"/>
      <c r="P18" s="72"/>
      <c r="Q18" s="63"/>
      <c r="R18" s="64"/>
      <c r="S18" s="64"/>
      <c r="T18" s="2"/>
      <c r="U18" s="2"/>
      <c r="V18" s="2"/>
      <c r="W18" s="2"/>
      <c r="X18" s="2"/>
      <c r="Y18" s="2"/>
      <c r="Z18" s="2"/>
      <c r="AA18" s="2"/>
      <c r="AB18" s="30"/>
    </row>
    <row r="19" spans="1:28" ht="19.5" customHeight="1" x14ac:dyDescent="0.25">
      <c r="A19" s="138" t="s">
        <v>43</v>
      </c>
      <c r="B19" s="205" t="s">
        <v>5</v>
      </c>
      <c r="C19" s="205"/>
      <c r="D19" s="8"/>
      <c r="E19" s="215">
        <f t="shared" si="0"/>
        <v>98</v>
      </c>
      <c r="F19" s="216">
        <f>F20</f>
        <v>44781</v>
      </c>
      <c r="G19" s="217">
        <f>G27</f>
        <v>44879</v>
      </c>
      <c r="H19" s="29"/>
      <c r="I19" s="2"/>
      <c r="J19" s="2"/>
      <c r="K19" s="4"/>
      <c r="L19" s="4"/>
      <c r="M19" s="2"/>
      <c r="N19" s="2"/>
      <c r="O19" s="2"/>
      <c r="P19" s="72"/>
      <c r="Q19" s="63"/>
      <c r="R19" s="64"/>
      <c r="S19" s="64"/>
      <c r="T19" s="2"/>
      <c r="U19" s="2"/>
      <c r="V19" s="2"/>
      <c r="W19" s="2"/>
      <c r="X19" s="2"/>
      <c r="Y19" s="2"/>
      <c r="Z19" s="2"/>
      <c r="AA19" s="2"/>
      <c r="AB19" s="30"/>
    </row>
    <row r="20" spans="1:28" ht="19.5" customHeight="1" x14ac:dyDescent="0.25">
      <c r="A20" s="139" t="s">
        <v>110</v>
      </c>
      <c r="B20" s="205" t="s">
        <v>5</v>
      </c>
      <c r="C20" s="137" t="s">
        <v>37</v>
      </c>
      <c r="D20" s="140">
        <v>1892</v>
      </c>
      <c r="E20" s="215">
        <v>53</v>
      </c>
      <c r="F20" s="216">
        <v>44781</v>
      </c>
      <c r="G20" s="216">
        <f t="shared" ref="G20" si="2">F20+E20</f>
        <v>44834</v>
      </c>
      <c r="H20" s="181"/>
      <c r="I20" s="2"/>
      <c r="J20" s="2"/>
      <c r="K20" s="4"/>
      <c r="L20" s="4"/>
      <c r="M20" s="2"/>
      <c r="N20" s="2"/>
      <c r="O20" s="2"/>
      <c r="P20" s="72"/>
      <c r="Q20" s="63"/>
      <c r="R20" s="64"/>
      <c r="S20" s="64"/>
      <c r="T20" s="2"/>
      <c r="U20" s="2"/>
      <c r="V20" s="2"/>
      <c r="W20" s="2"/>
      <c r="X20" s="2"/>
      <c r="Y20" s="2"/>
      <c r="Z20" s="2"/>
      <c r="AA20" s="2"/>
      <c r="AB20" s="30"/>
    </row>
    <row r="21" spans="1:28" ht="19.5" customHeight="1" x14ac:dyDescent="0.25">
      <c r="A21" s="139" t="s">
        <v>97</v>
      </c>
      <c r="B21" s="205" t="s">
        <v>5</v>
      </c>
      <c r="C21" s="137" t="s">
        <v>35</v>
      </c>
      <c r="D21" s="140">
        <v>286</v>
      </c>
      <c r="E21" s="215">
        <v>29</v>
      </c>
      <c r="F21" s="216">
        <v>44805</v>
      </c>
      <c r="G21" s="217">
        <f>F21+E21</f>
        <v>44834</v>
      </c>
      <c r="H21" s="29"/>
      <c r="I21" s="2"/>
      <c r="J21" s="2"/>
      <c r="K21" s="4"/>
      <c r="L21" s="4"/>
      <c r="M21" s="2"/>
      <c r="N21" s="2"/>
      <c r="O21" s="2"/>
      <c r="P21" s="72"/>
      <c r="Q21" s="63"/>
      <c r="R21" s="64"/>
      <c r="S21" s="64"/>
      <c r="T21" s="2"/>
      <c r="U21" s="2"/>
      <c r="V21" s="2"/>
      <c r="W21" s="2"/>
      <c r="X21" s="2"/>
      <c r="Y21" s="2"/>
      <c r="Z21" s="2"/>
      <c r="AA21" s="2"/>
      <c r="AB21" s="30"/>
    </row>
    <row r="22" spans="1:28" ht="19.5" customHeight="1" x14ac:dyDescent="0.25">
      <c r="A22" s="139" t="s">
        <v>31</v>
      </c>
      <c r="B22" s="205" t="s">
        <v>5</v>
      </c>
      <c r="C22" s="137" t="s">
        <v>35</v>
      </c>
      <c r="D22" s="140">
        <v>980</v>
      </c>
      <c r="E22" s="215">
        <v>43</v>
      </c>
      <c r="F22" s="216">
        <v>44780</v>
      </c>
      <c r="G22" s="217">
        <f t="shared" ref="G22" si="3">F22+E22</f>
        <v>44823</v>
      </c>
      <c r="H22" s="29"/>
      <c r="I22" s="2"/>
      <c r="J22" s="2"/>
      <c r="K22" s="4"/>
      <c r="L22" s="4"/>
      <c r="M22" s="2"/>
      <c r="N22" s="2"/>
      <c r="O22" s="2"/>
      <c r="P22" s="72"/>
      <c r="Q22" s="63"/>
      <c r="R22" s="64"/>
      <c r="S22" s="64"/>
      <c r="T22" s="2"/>
      <c r="U22" s="2"/>
      <c r="V22" s="2"/>
      <c r="W22" s="2"/>
      <c r="X22" s="2"/>
      <c r="Y22" s="2"/>
      <c r="Z22" s="2"/>
      <c r="AA22" s="2"/>
      <c r="AB22" s="30"/>
    </row>
    <row r="23" spans="1:28" ht="26.25" customHeight="1" x14ac:dyDescent="0.25">
      <c r="A23" s="141" t="s">
        <v>32</v>
      </c>
      <c r="B23" s="205" t="s">
        <v>5</v>
      </c>
      <c r="C23" s="137" t="s">
        <v>37</v>
      </c>
      <c r="D23" s="140">
        <v>46</v>
      </c>
      <c r="E23" s="215">
        <v>57</v>
      </c>
      <c r="F23" s="216">
        <v>44805</v>
      </c>
      <c r="G23" s="217">
        <f>F23+E23</f>
        <v>44862</v>
      </c>
      <c r="H23" s="29"/>
      <c r="I23" s="2"/>
      <c r="J23" s="2"/>
      <c r="K23" s="4"/>
      <c r="L23" s="4"/>
      <c r="M23" s="2"/>
      <c r="N23" s="2"/>
      <c r="O23" s="2"/>
      <c r="P23" s="72"/>
      <c r="Q23" s="63"/>
      <c r="R23" s="64"/>
      <c r="S23" s="64"/>
      <c r="T23" s="2"/>
      <c r="U23" s="2"/>
      <c r="V23" s="2"/>
      <c r="W23" s="2"/>
      <c r="X23" s="2"/>
      <c r="Y23" s="2"/>
      <c r="Z23" s="2"/>
      <c r="AA23" s="2"/>
      <c r="AB23" s="30"/>
    </row>
    <row r="24" spans="1:28" ht="19.5" customHeight="1" x14ac:dyDescent="0.25">
      <c r="A24" s="141" t="s">
        <v>33</v>
      </c>
      <c r="B24" s="205" t="s">
        <v>5</v>
      </c>
      <c r="C24" s="137" t="s">
        <v>37</v>
      </c>
      <c r="D24" s="140">
        <v>654</v>
      </c>
      <c r="E24" s="218">
        <v>55</v>
      </c>
      <c r="F24" s="219">
        <v>44815</v>
      </c>
      <c r="G24" s="220">
        <f>F24+E24</f>
        <v>44870</v>
      </c>
      <c r="H24" s="29"/>
      <c r="I24" s="2"/>
      <c r="J24" s="2"/>
      <c r="K24" s="4"/>
      <c r="L24" s="4"/>
      <c r="M24" s="2"/>
      <c r="N24" s="2"/>
      <c r="O24" s="2"/>
      <c r="P24" s="72"/>
      <c r="Q24" s="63"/>
      <c r="R24" s="64"/>
      <c r="S24" s="64"/>
      <c r="T24" s="2"/>
      <c r="U24" s="2"/>
      <c r="V24" s="2"/>
      <c r="W24" s="2"/>
      <c r="X24" s="2"/>
      <c r="Y24" s="2"/>
      <c r="Z24" s="2"/>
      <c r="AA24" s="2"/>
      <c r="AB24" s="30"/>
    </row>
    <row r="25" spans="1:28" ht="19.5" customHeight="1" x14ac:dyDescent="0.25">
      <c r="A25" s="141" t="s">
        <v>132</v>
      </c>
      <c r="B25" s="205" t="s">
        <v>5</v>
      </c>
      <c r="C25" s="137" t="s">
        <v>42</v>
      </c>
      <c r="D25" s="140">
        <v>1547</v>
      </c>
      <c r="E25" s="218">
        <v>15</v>
      </c>
      <c r="F25" s="219">
        <v>44862</v>
      </c>
      <c r="G25" s="220">
        <f>F25+E25</f>
        <v>44877</v>
      </c>
      <c r="H25" s="29"/>
      <c r="I25" s="2"/>
      <c r="J25" s="2"/>
      <c r="K25" s="4"/>
      <c r="L25" s="4"/>
      <c r="M25" s="2"/>
      <c r="N25" s="2"/>
      <c r="O25" s="2"/>
      <c r="P25" s="72"/>
      <c r="Q25" s="63"/>
      <c r="R25" s="64"/>
      <c r="S25" s="64"/>
      <c r="T25" s="2"/>
      <c r="U25" s="2"/>
      <c r="V25" s="2"/>
      <c r="W25" s="2"/>
      <c r="X25" s="2"/>
      <c r="Y25" s="2"/>
      <c r="Z25" s="2"/>
      <c r="AA25" s="2"/>
      <c r="AB25" s="30"/>
    </row>
    <row r="26" spans="1:28" ht="19.5" customHeight="1" x14ac:dyDescent="0.25">
      <c r="A26" s="141" t="s">
        <v>133</v>
      </c>
      <c r="B26" s="205" t="s">
        <v>5</v>
      </c>
      <c r="C26" s="137" t="s">
        <v>37</v>
      </c>
      <c r="D26" s="140">
        <v>61.5</v>
      </c>
      <c r="E26" s="218">
        <v>15</v>
      </c>
      <c r="F26" s="219">
        <v>44863</v>
      </c>
      <c r="G26" s="220">
        <f t="shared" ref="G26:G27" si="4">F26+E26</f>
        <v>44878</v>
      </c>
      <c r="H26" s="29"/>
      <c r="I26" s="2"/>
      <c r="J26" s="2"/>
      <c r="K26" s="4"/>
      <c r="L26" s="4"/>
      <c r="M26" s="2"/>
      <c r="N26" s="2"/>
      <c r="O26" s="2"/>
      <c r="P26" s="72"/>
      <c r="Q26" s="63"/>
      <c r="R26" s="64"/>
      <c r="S26" s="64"/>
      <c r="T26" s="2"/>
      <c r="U26" s="2"/>
      <c r="V26" s="2"/>
      <c r="W26" s="2"/>
      <c r="X26" s="2"/>
      <c r="Y26" s="2"/>
      <c r="Z26" s="2"/>
      <c r="AA26" s="2"/>
      <c r="AB26" s="30"/>
    </row>
    <row r="27" spans="1:28" ht="19.5" customHeight="1" x14ac:dyDescent="0.25">
      <c r="A27" s="141" t="s">
        <v>134</v>
      </c>
      <c r="B27" s="205" t="s">
        <v>5</v>
      </c>
      <c r="C27" s="137" t="s">
        <v>37</v>
      </c>
      <c r="D27" s="140">
        <v>1520</v>
      </c>
      <c r="E27" s="218">
        <v>15</v>
      </c>
      <c r="F27" s="219">
        <v>44864</v>
      </c>
      <c r="G27" s="220">
        <f t="shared" si="4"/>
        <v>44879</v>
      </c>
      <c r="H27" s="29"/>
      <c r="I27" s="2"/>
      <c r="J27" s="2"/>
      <c r="K27" s="4"/>
      <c r="L27" s="4"/>
      <c r="M27" s="2"/>
      <c r="N27" s="2"/>
      <c r="O27" s="2"/>
      <c r="P27" s="72"/>
      <c r="Q27" s="63"/>
      <c r="R27" s="64"/>
      <c r="S27" s="64"/>
      <c r="T27" s="2"/>
      <c r="U27" s="2"/>
      <c r="V27" s="2"/>
      <c r="W27" s="2"/>
      <c r="X27" s="2"/>
      <c r="Y27" s="2"/>
      <c r="Z27" s="2"/>
      <c r="AA27" s="2"/>
      <c r="AB27" s="30"/>
    </row>
    <row r="28" spans="1:28" ht="19.5" customHeight="1" x14ac:dyDescent="0.25">
      <c r="A28" s="138" t="s">
        <v>44</v>
      </c>
      <c r="B28" s="205" t="s">
        <v>5</v>
      </c>
      <c r="C28" s="205"/>
      <c r="D28" s="8"/>
      <c r="E28" s="215">
        <f t="shared" ref="E28" si="5">G28-F28</f>
        <v>60</v>
      </c>
      <c r="F28" s="219">
        <f>F29</f>
        <v>45000</v>
      </c>
      <c r="G28" s="220">
        <f>G35</f>
        <v>45060</v>
      </c>
      <c r="H28" s="29"/>
      <c r="I28" s="2"/>
      <c r="J28" s="2"/>
      <c r="K28" s="4"/>
      <c r="L28" s="4"/>
      <c r="M28" s="2"/>
      <c r="N28" s="2"/>
      <c r="O28" s="2"/>
      <c r="P28" s="72"/>
      <c r="Q28" s="63"/>
      <c r="R28" s="64"/>
      <c r="S28" s="64"/>
      <c r="T28" s="2"/>
      <c r="U28" s="2"/>
      <c r="V28" s="2"/>
      <c r="W28" s="2"/>
      <c r="X28" s="2"/>
      <c r="Y28" s="2"/>
      <c r="Z28" s="2"/>
      <c r="AA28" s="2"/>
      <c r="AB28" s="30"/>
    </row>
    <row r="29" spans="1:28" ht="19.5" customHeight="1" x14ac:dyDescent="0.25">
      <c r="A29" s="139" t="s">
        <v>41</v>
      </c>
      <c r="B29" s="205" t="s">
        <v>5</v>
      </c>
      <c r="C29" s="145" t="s">
        <v>55</v>
      </c>
      <c r="D29" s="146">
        <v>96</v>
      </c>
      <c r="E29" s="215">
        <v>30</v>
      </c>
      <c r="F29" s="219">
        <v>45000</v>
      </c>
      <c r="G29" s="220">
        <f>F29+E29</f>
        <v>45030</v>
      </c>
      <c r="H29" s="29"/>
      <c r="I29" s="2"/>
      <c r="J29" s="2"/>
      <c r="K29" s="4"/>
      <c r="L29" s="4"/>
      <c r="M29" s="2"/>
      <c r="N29" s="2"/>
      <c r="O29" s="2"/>
      <c r="P29" s="72"/>
      <c r="Q29" s="63"/>
      <c r="R29" s="64"/>
      <c r="S29" s="64"/>
      <c r="T29" s="2"/>
      <c r="U29" s="2"/>
      <c r="V29" s="2"/>
      <c r="W29" s="2"/>
      <c r="X29" s="2"/>
      <c r="Y29" s="2"/>
      <c r="Z29" s="2"/>
      <c r="AA29" s="2"/>
      <c r="AB29" s="30"/>
    </row>
    <row r="30" spans="1:28" ht="19.5" customHeight="1" x14ac:dyDescent="0.25">
      <c r="A30" s="139" t="s">
        <v>40</v>
      </c>
      <c r="B30" s="205" t="s">
        <v>5</v>
      </c>
      <c r="C30" s="147" t="s">
        <v>55</v>
      </c>
      <c r="D30" s="146">
        <v>64.5</v>
      </c>
      <c r="E30" s="215">
        <v>46</v>
      </c>
      <c r="F30" s="219">
        <f>F29+15</f>
        <v>45015</v>
      </c>
      <c r="G30" s="220">
        <f t="shared" ref="G30:G35" si="6">F30+E30</f>
        <v>45061</v>
      </c>
      <c r="H30" s="29"/>
      <c r="I30" s="2"/>
      <c r="J30" s="2"/>
      <c r="K30" s="4"/>
      <c r="L30" s="4"/>
      <c r="M30" s="2"/>
      <c r="N30" s="2"/>
      <c r="O30" s="2"/>
      <c r="P30" s="72"/>
      <c r="Q30" s="63"/>
      <c r="R30" s="64"/>
      <c r="S30" s="64"/>
      <c r="T30" s="2"/>
      <c r="U30" s="2"/>
      <c r="V30" s="2"/>
      <c r="W30" s="2"/>
      <c r="X30" s="2"/>
      <c r="Y30" s="2"/>
      <c r="Z30" s="2"/>
      <c r="AA30" s="2"/>
      <c r="AB30" s="30"/>
    </row>
    <row r="31" spans="1:28" ht="19.5" customHeight="1" x14ac:dyDescent="0.25">
      <c r="A31" s="139" t="s">
        <v>135</v>
      </c>
      <c r="B31" s="205" t="s">
        <v>5</v>
      </c>
      <c r="C31" s="145" t="s">
        <v>55</v>
      </c>
      <c r="D31" s="148">
        <v>39.69</v>
      </c>
      <c r="E31" s="215">
        <v>6</v>
      </c>
      <c r="F31" s="219">
        <f>F30+15</f>
        <v>45030</v>
      </c>
      <c r="G31" s="220">
        <f t="shared" si="6"/>
        <v>45036</v>
      </c>
      <c r="H31" s="29"/>
      <c r="I31" s="2"/>
      <c r="J31" s="2"/>
      <c r="K31" s="4"/>
      <c r="L31" s="4"/>
      <c r="M31" s="2"/>
      <c r="N31" s="2"/>
      <c r="O31" s="2"/>
      <c r="P31" s="72"/>
      <c r="Q31" s="63"/>
      <c r="R31" s="64"/>
      <c r="S31" s="64"/>
      <c r="T31" s="2"/>
      <c r="U31" s="2"/>
      <c r="V31" s="2"/>
      <c r="W31" s="2"/>
      <c r="X31" s="2"/>
      <c r="Y31" s="2"/>
      <c r="Z31" s="2"/>
      <c r="AA31" s="2"/>
      <c r="AB31" s="30"/>
    </row>
    <row r="32" spans="1:28" ht="19.5" customHeight="1" x14ac:dyDescent="0.25">
      <c r="A32" s="139" t="s">
        <v>136</v>
      </c>
      <c r="B32" s="205" t="s">
        <v>5</v>
      </c>
      <c r="C32" s="145" t="s">
        <v>55</v>
      </c>
      <c r="D32" s="148">
        <v>38.5</v>
      </c>
      <c r="E32" s="215">
        <v>6</v>
      </c>
      <c r="F32" s="219">
        <f>G31</f>
        <v>45036</v>
      </c>
      <c r="G32" s="220">
        <f t="shared" si="6"/>
        <v>45042</v>
      </c>
      <c r="H32" s="29"/>
      <c r="I32" s="2"/>
      <c r="J32" s="2"/>
      <c r="K32" s="4"/>
      <c r="L32" s="4"/>
      <c r="M32" s="2"/>
      <c r="N32" s="2"/>
      <c r="O32" s="2"/>
      <c r="P32" s="72"/>
      <c r="Q32" s="63"/>
      <c r="R32" s="64"/>
      <c r="S32" s="64"/>
      <c r="T32" s="2"/>
      <c r="U32" s="2"/>
      <c r="V32" s="2"/>
      <c r="W32" s="2"/>
      <c r="X32" s="2"/>
      <c r="Y32" s="2"/>
      <c r="Z32" s="2"/>
      <c r="AA32" s="2"/>
      <c r="AB32" s="30"/>
    </row>
    <row r="33" spans="1:28" ht="19.5" customHeight="1" x14ac:dyDescent="0.25">
      <c r="A33" s="139" t="s">
        <v>137</v>
      </c>
      <c r="B33" s="205" t="s">
        <v>5</v>
      </c>
      <c r="C33" s="145" t="s">
        <v>55</v>
      </c>
      <c r="D33" s="148">
        <v>38.61</v>
      </c>
      <c r="E33" s="215">
        <v>6</v>
      </c>
      <c r="F33" s="219">
        <f>G32</f>
        <v>45042</v>
      </c>
      <c r="G33" s="220">
        <f t="shared" si="6"/>
        <v>45048</v>
      </c>
      <c r="H33" s="29"/>
      <c r="I33" s="2"/>
      <c r="J33" s="2"/>
      <c r="K33" s="4"/>
      <c r="L33" s="4"/>
      <c r="M33" s="2"/>
      <c r="N33" s="2"/>
      <c r="O33" s="2"/>
      <c r="P33" s="72"/>
      <c r="Q33" s="63"/>
      <c r="R33" s="64"/>
      <c r="S33" s="64"/>
      <c r="T33" s="2"/>
      <c r="U33" s="2"/>
      <c r="V33" s="2"/>
      <c r="W33" s="2"/>
      <c r="X33" s="2"/>
      <c r="Y33" s="2"/>
      <c r="Z33" s="2"/>
      <c r="AA33" s="2"/>
      <c r="AB33" s="30"/>
    </row>
    <row r="34" spans="1:28" ht="19.5" customHeight="1" x14ac:dyDescent="0.25">
      <c r="A34" s="139" t="s">
        <v>138</v>
      </c>
      <c r="B34" s="205" t="s">
        <v>5</v>
      </c>
      <c r="C34" s="145" t="s">
        <v>55</v>
      </c>
      <c r="D34" s="148">
        <v>22.05</v>
      </c>
      <c r="E34" s="215">
        <v>6</v>
      </c>
      <c r="F34" s="219">
        <f>G33</f>
        <v>45048</v>
      </c>
      <c r="G34" s="220">
        <f t="shared" si="6"/>
        <v>45054</v>
      </c>
      <c r="H34" s="29"/>
      <c r="I34" s="2"/>
      <c r="J34" s="2"/>
      <c r="K34" s="4"/>
      <c r="L34" s="4"/>
      <c r="M34" s="2"/>
      <c r="N34" s="2"/>
      <c r="O34" s="2"/>
      <c r="P34" s="72"/>
      <c r="Q34" s="63"/>
      <c r="R34" s="64"/>
      <c r="S34" s="64"/>
      <c r="T34" s="2"/>
      <c r="U34" s="2"/>
      <c r="V34" s="2"/>
      <c r="W34" s="2"/>
      <c r="X34" s="2"/>
      <c r="Y34" s="2"/>
      <c r="Z34" s="2"/>
      <c r="AA34" s="2"/>
      <c r="AB34" s="30"/>
    </row>
    <row r="35" spans="1:28" ht="19.5" customHeight="1" x14ac:dyDescent="0.25">
      <c r="A35" s="139" t="s">
        <v>139</v>
      </c>
      <c r="B35" s="205" t="s">
        <v>5</v>
      </c>
      <c r="C35" s="145" t="s">
        <v>55</v>
      </c>
      <c r="D35" s="148">
        <v>71.91</v>
      </c>
      <c r="E35" s="215">
        <v>6</v>
      </c>
      <c r="F35" s="219">
        <f>G34</f>
        <v>45054</v>
      </c>
      <c r="G35" s="220">
        <f t="shared" si="6"/>
        <v>45060</v>
      </c>
      <c r="H35" s="29"/>
      <c r="I35" s="2"/>
      <c r="J35" s="2"/>
      <c r="K35" s="4"/>
      <c r="L35" s="4"/>
      <c r="M35" s="2"/>
      <c r="N35" s="2"/>
      <c r="O35" s="2"/>
      <c r="P35" s="72"/>
      <c r="Q35" s="63"/>
      <c r="R35" s="64"/>
      <c r="S35" s="64"/>
      <c r="T35" s="2"/>
      <c r="U35" s="2"/>
      <c r="V35" s="2"/>
      <c r="W35" s="2"/>
      <c r="X35" s="2"/>
      <c r="Y35" s="2"/>
      <c r="Z35" s="2"/>
      <c r="AA35" s="2"/>
      <c r="AB35" s="30"/>
    </row>
    <row r="36" spans="1:28" ht="19.5" customHeight="1" x14ac:dyDescent="0.25">
      <c r="A36" s="138" t="s">
        <v>45</v>
      </c>
      <c r="B36" s="205" t="s">
        <v>5</v>
      </c>
      <c r="C36" s="205"/>
      <c r="D36" s="8"/>
      <c r="E36" s="215">
        <f>G36-F36</f>
        <v>142</v>
      </c>
      <c r="F36" s="219">
        <f>F37</f>
        <v>44754</v>
      </c>
      <c r="G36" s="220">
        <f>G44</f>
        <v>44896</v>
      </c>
      <c r="H36" s="29"/>
      <c r="I36" s="2"/>
      <c r="J36" s="2"/>
      <c r="K36" s="4"/>
      <c r="L36" s="4"/>
      <c r="M36" s="2"/>
      <c r="N36" s="2"/>
      <c r="O36" s="2"/>
      <c r="P36" s="72"/>
      <c r="Q36" s="63"/>
      <c r="R36" s="64"/>
      <c r="S36" s="64"/>
      <c r="T36" s="2"/>
      <c r="U36" s="2"/>
      <c r="V36" s="2"/>
      <c r="W36" s="2"/>
      <c r="X36" s="2"/>
      <c r="Y36" s="2"/>
      <c r="Z36" s="2"/>
      <c r="AA36" s="2"/>
      <c r="AB36" s="30"/>
    </row>
    <row r="37" spans="1:28" ht="29.25" customHeight="1" x14ac:dyDescent="0.25">
      <c r="A37" s="149" t="s">
        <v>140</v>
      </c>
      <c r="B37" s="142" t="s">
        <v>5</v>
      </c>
      <c r="C37" s="142" t="s">
        <v>37</v>
      </c>
      <c r="D37" s="150">
        <v>1513.383</v>
      </c>
      <c r="E37" s="218">
        <v>95</v>
      </c>
      <c r="F37" s="219">
        <v>44754</v>
      </c>
      <c r="G37" s="219">
        <f>F37+E37</f>
        <v>44849</v>
      </c>
      <c r="H37" s="29"/>
      <c r="I37" s="2"/>
      <c r="J37" s="2"/>
      <c r="K37" s="4"/>
      <c r="L37" s="4"/>
      <c r="M37" s="2"/>
      <c r="N37" s="2"/>
      <c r="O37" s="2"/>
      <c r="P37" s="72"/>
      <c r="Q37" s="63"/>
      <c r="R37" s="64"/>
      <c r="S37" s="64"/>
      <c r="T37" s="2"/>
      <c r="U37" s="2"/>
      <c r="V37" s="2"/>
      <c r="W37" s="2"/>
      <c r="X37" s="2"/>
      <c r="Y37" s="2"/>
      <c r="Z37" s="2"/>
      <c r="AA37" s="2"/>
      <c r="AB37" s="30"/>
    </row>
    <row r="38" spans="1:28" ht="29.25" customHeight="1" x14ac:dyDescent="0.25">
      <c r="A38" s="149" t="s">
        <v>141</v>
      </c>
      <c r="B38" s="142" t="s">
        <v>5</v>
      </c>
      <c r="C38" s="142" t="s">
        <v>37</v>
      </c>
      <c r="D38" s="150">
        <v>7868.8070000000007</v>
      </c>
      <c r="E38" s="218">
        <v>97</v>
      </c>
      <c r="F38" s="219">
        <f>F37-2</f>
        <v>44752</v>
      </c>
      <c r="G38" s="219">
        <f>E38+F38</f>
        <v>44849</v>
      </c>
      <c r="H38" s="29"/>
      <c r="I38" s="2"/>
      <c r="J38" s="2"/>
      <c r="K38" s="4"/>
      <c r="L38" s="4"/>
      <c r="M38" s="2"/>
      <c r="N38" s="2"/>
      <c r="O38" s="2"/>
      <c r="P38" s="72"/>
      <c r="Q38" s="63"/>
      <c r="R38" s="64"/>
      <c r="S38" s="64"/>
      <c r="T38" s="2"/>
      <c r="U38" s="2"/>
      <c r="V38" s="2"/>
      <c r="W38" s="2"/>
      <c r="X38" s="2"/>
      <c r="Y38" s="2"/>
      <c r="Z38" s="2"/>
      <c r="AA38" s="2"/>
      <c r="AB38" s="30"/>
    </row>
    <row r="39" spans="1:28" ht="25.5" x14ac:dyDescent="0.25">
      <c r="A39" s="149" t="s">
        <v>142</v>
      </c>
      <c r="B39" s="142" t="s">
        <v>5</v>
      </c>
      <c r="C39" s="142" t="s">
        <v>37</v>
      </c>
      <c r="D39" s="150">
        <v>6058.5399999999991</v>
      </c>
      <c r="E39" s="218">
        <v>56</v>
      </c>
      <c r="F39" s="219">
        <v>44793</v>
      </c>
      <c r="G39" s="219">
        <f t="shared" ref="G39:G43" si="7">E39+F39</f>
        <v>44849</v>
      </c>
      <c r="H39" s="29"/>
      <c r="I39" s="2"/>
      <c r="J39" s="2"/>
      <c r="K39" s="4"/>
      <c r="L39" s="4"/>
      <c r="M39" s="2"/>
      <c r="N39" s="2"/>
      <c r="O39" s="2"/>
      <c r="P39" s="72"/>
      <c r="Q39" s="63"/>
      <c r="R39" s="64"/>
      <c r="S39" s="64"/>
      <c r="T39" s="2"/>
      <c r="U39" s="2"/>
      <c r="V39" s="2"/>
      <c r="W39" s="2"/>
      <c r="X39" s="2"/>
      <c r="Y39" s="2"/>
      <c r="Z39" s="2"/>
      <c r="AA39" s="2"/>
      <c r="AB39" s="30"/>
    </row>
    <row r="40" spans="1:28" ht="38.25" x14ac:dyDescent="0.25">
      <c r="A40" s="210" t="s">
        <v>143</v>
      </c>
      <c r="B40" s="211" t="s">
        <v>5</v>
      </c>
      <c r="C40" s="211" t="s">
        <v>37</v>
      </c>
      <c r="D40" s="211">
        <v>9382.19</v>
      </c>
      <c r="E40" s="218">
        <v>80</v>
      </c>
      <c r="F40" s="219">
        <f>F38+17</f>
        <v>44769</v>
      </c>
      <c r="G40" s="219">
        <f t="shared" si="7"/>
        <v>44849</v>
      </c>
      <c r="H40" s="29"/>
      <c r="I40" s="2"/>
      <c r="J40" s="2"/>
      <c r="K40" s="4"/>
      <c r="L40" s="4"/>
      <c r="M40" s="2"/>
      <c r="N40" s="2"/>
      <c r="O40" s="2"/>
      <c r="P40" s="72"/>
      <c r="Q40" s="63"/>
      <c r="R40" s="64"/>
      <c r="S40" s="64"/>
      <c r="T40" s="2"/>
      <c r="U40" s="2"/>
      <c r="V40" s="2"/>
      <c r="W40" s="2"/>
      <c r="X40" s="2"/>
      <c r="Y40" s="2"/>
      <c r="Z40" s="2"/>
      <c r="AA40" s="2"/>
      <c r="AB40" s="30"/>
    </row>
    <row r="41" spans="1:28" ht="25.5" x14ac:dyDescent="0.25">
      <c r="A41" s="210" t="s">
        <v>144</v>
      </c>
      <c r="B41" s="211" t="s">
        <v>5</v>
      </c>
      <c r="C41" s="211" t="s">
        <v>37</v>
      </c>
      <c r="D41" s="211">
        <v>1513.383</v>
      </c>
      <c r="E41" s="218">
        <v>20</v>
      </c>
      <c r="F41" s="219">
        <v>44832</v>
      </c>
      <c r="G41" s="219">
        <f>E41+F41</f>
        <v>44852</v>
      </c>
      <c r="H41" s="29"/>
      <c r="I41" s="2"/>
      <c r="J41" s="2"/>
      <c r="K41" s="4"/>
      <c r="L41" s="4"/>
      <c r="M41" s="2"/>
      <c r="N41" s="2"/>
      <c r="O41" s="2"/>
      <c r="P41" s="72"/>
      <c r="Q41" s="63"/>
      <c r="R41" s="64"/>
      <c r="S41" s="64"/>
      <c r="T41" s="2"/>
      <c r="U41" s="2"/>
      <c r="V41" s="2"/>
      <c r="W41" s="2"/>
      <c r="X41" s="2"/>
      <c r="Y41" s="2"/>
      <c r="Z41" s="2"/>
      <c r="AA41" s="2"/>
      <c r="AB41" s="30"/>
    </row>
    <row r="42" spans="1:28" ht="20.25" customHeight="1" x14ac:dyDescent="0.25">
      <c r="A42" s="212" t="s">
        <v>78</v>
      </c>
      <c r="B42" s="142" t="s">
        <v>5</v>
      </c>
      <c r="C42" s="213" t="s">
        <v>42</v>
      </c>
      <c r="D42" s="214">
        <v>12240</v>
      </c>
      <c r="E42" s="218">
        <v>20</v>
      </c>
      <c r="F42" s="219">
        <f>F41</f>
        <v>44832</v>
      </c>
      <c r="G42" s="219">
        <f t="shared" si="7"/>
        <v>44852</v>
      </c>
      <c r="H42" s="181"/>
      <c r="I42" s="2"/>
      <c r="J42" s="2"/>
      <c r="K42" s="4"/>
      <c r="L42" s="4"/>
      <c r="M42" s="2"/>
      <c r="N42" s="2"/>
      <c r="O42" s="2"/>
      <c r="P42" s="72"/>
      <c r="Q42" s="63"/>
      <c r="R42" s="64"/>
      <c r="S42" s="64"/>
      <c r="T42" s="2"/>
      <c r="U42" s="2"/>
      <c r="V42" s="2"/>
      <c r="W42" s="2"/>
      <c r="X42" s="2"/>
      <c r="Y42" s="2"/>
      <c r="Z42" s="2"/>
      <c r="AA42" s="2"/>
      <c r="AB42" s="30"/>
    </row>
    <row r="43" spans="1:28" ht="20.25" customHeight="1" x14ac:dyDescent="0.25">
      <c r="A43" s="210" t="s">
        <v>79</v>
      </c>
      <c r="B43" s="211" t="s">
        <v>5</v>
      </c>
      <c r="C43" s="211" t="s">
        <v>42</v>
      </c>
      <c r="D43" s="211">
        <v>2890</v>
      </c>
      <c r="E43" s="218">
        <v>20</v>
      </c>
      <c r="F43" s="219">
        <f>F42</f>
        <v>44832</v>
      </c>
      <c r="G43" s="219">
        <f t="shared" si="7"/>
        <v>44852</v>
      </c>
      <c r="H43" s="181"/>
      <c r="I43" s="2"/>
      <c r="J43" s="2"/>
      <c r="K43" s="4"/>
      <c r="L43" s="4"/>
      <c r="M43" s="2"/>
      <c r="N43" s="2"/>
      <c r="O43" s="2"/>
      <c r="P43" s="72"/>
      <c r="Q43" s="63"/>
      <c r="R43" s="64"/>
      <c r="S43" s="64"/>
      <c r="T43" s="2"/>
      <c r="U43" s="2"/>
      <c r="V43" s="2"/>
      <c r="W43" s="2"/>
      <c r="X43" s="2"/>
      <c r="Y43" s="2"/>
      <c r="Z43" s="2"/>
      <c r="AA43" s="2"/>
      <c r="AB43" s="30"/>
    </row>
    <row r="44" spans="1:28" ht="20.25" customHeight="1" x14ac:dyDescent="0.25">
      <c r="A44" s="151" t="s">
        <v>94</v>
      </c>
      <c r="B44" s="205" t="s">
        <v>5</v>
      </c>
      <c r="C44" s="152" t="s">
        <v>37</v>
      </c>
      <c r="D44" s="140">
        <v>5069</v>
      </c>
      <c r="E44" s="215">
        <v>61</v>
      </c>
      <c r="F44" s="216">
        <v>44835</v>
      </c>
      <c r="G44" s="216">
        <f>F44+E44</f>
        <v>44896</v>
      </c>
      <c r="H44" s="29"/>
      <c r="I44" s="2"/>
      <c r="J44" s="2"/>
      <c r="K44" s="4"/>
      <c r="L44" s="4"/>
      <c r="M44" s="2"/>
      <c r="N44" s="2"/>
      <c r="O44" s="2"/>
      <c r="P44" s="72"/>
      <c r="Q44" s="63"/>
      <c r="R44" s="64"/>
      <c r="S44" s="64"/>
      <c r="T44" s="2"/>
      <c r="U44" s="2"/>
      <c r="V44" s="2"/>
      <c r="W44" s="2"/>
      <c r="X44" s="2"/>
      <c r="Y44" s="2"/>
      <c r="Z44" s="2"/>
      <c r="AA44" s="2"/>
      <c r="AB44" s="30"/>
    </row>
    <row r="45" spans="1:28" ht="19.5" customHeight="1" x14ac:dyDescent="0.25">
      <c r="A45" s="153" t="s">
        <v>50</v>
      </c>
      <c r="B45" s="205" t="s">
        <v>5</v>
      </c>
      <c r="C45" s="205"/>
      <c r="D45" s="8"/>
      <c r="E45" s="215">
        <f>G45-F45</f>
        <v>120</v>
      </c>
      <c r="F45" s="216">
        <f>F46</f>
        <v>44820</v>
      </c>
      <c r="G45" s="217">
        <f>G50</f>
        <v>44940</v>
      </c>
      <c r="H45" s="29"/>
      <c r="I45" s="2"/>
      <c r="J45" s="2"/>
      <c r="K45" s="4"/>
      <c r="L45" s="4"/>
      <c r="M45" s="2"/>
      <c r="N45" s="2"/>
      <c r="O45" s="2"/>
      <c r="P45" s="72"/>
      <c r="Q45" s="63"/>
      <c r="R45" s="64"/>
      <c r="S45" s="64"/>
      <c r="T45" s="2"/>
      <c r="U45" s="2"/>
      <c r="V45" s="2"/>
      <c r="W45" s="2"/>
      <c r="X45" s="2"/>
      <c r="Y45" s="2"/>
      <c r="Z45" s="2"/>
      <c r="AA45" s="2"/>
      <c r="AB45" s="30"/>
    </row>
    <row r="46" spans="1:28" ht="19.5" customHeight="1" x14ac:dyDescent="0.25">
      <c r="A46" s="139" t="s">
        <v>46</v>
      </c>
      <c r="B46" s="205" t="s">
        <v>5</v>
      </c>
      <c r="C46" s="154" t="s">
        <v>37</v>
      </c>
      <c r="D46" s="205">
        <v>193</v>
      </c>
      <c r="E46" s="215">
        <v>60</v>
      </c>
      <c r="F46" s="216">
        <v>44820</v>
      </c>
      <c r="G46" s="217">
        <f>F46+E46</f>
        <v>44880</v>
      </c>
      <c r="H46" s="29"/>
      <c r="I46" s="156"/>
      <c r="J46" s="2"/>
      <c r="K46" s="4"/>
      <c r="L46" s="4"/>
      <c r="M46" s="2"/>
      <c r="N46" s="2"/>
      <c r="O46" s="2"/>
      <c r="P46" s="72"/>
      <c r="Q46" s="63"/>
      <c r="R46" s="64"/>
      <c r="S46" s="64"/>
      <c r="T46" s="2"/>
      <c r="U46" s="2"/>
      <c r="V46" s="2"/>
      <c r="W46" s="2"/>
      <c r="X46" s="2"/>
      <c r="Y46" s="2"/>
      <c r="Z46" s="2"/>
      <c r="AA46" s="2"/>
      <c r="AB46" s="30"/>
    </row>
    <row r="47" spans="1:28" ht="19.5" customHeight="1" x14ac:dyDescent="0.25">
      <c r="A47" s="139" t="s">
        <v>47</v>
      </c>
      <c r="B47" s="205" t="s">
        <v>5</v>
      </c>
      <c r="C47" s="154" t="s">
        <v>49</v>
      </c>
      <c r="D47" s="205">
        <v>1</v>
      </c>
      <c r="E47" s="215">
        <v>21</v>
      </c>
      <c r="F47" s="221">
        <v>44877</v>
      </c>
      <c r="G47" s="222">
        <f>F47+E47</f>
        <v>44898</v>
      </c>
      <c r="H47" s="155"/>
      <c r="I47" s="156"/>
      <c r="J47" s="156"/>
      <c r="K47" s="4"/>
      <c r="L47" s="4"/>
      <c r="M47" s="2"/>
      <c r="N47" s="2"/>
      <c r="O47" s="2"/>
      <c r="P47" s="72"/>
      <c r="Q47" s="63"/>
      <c r="R47" s="64"/>
      <c r="S47" s="64"/>
      <c r="T47" s="2"/>
      <c r="U47" s="2"/>
      <c r="V47" s="2"/>
      <c r="W47" s="2"/>
      <c r="X47" s="2"/>
      <c r="Y47" s="2"/>
      <c r="Z47" s="2"/>
      <c r="AA47" s="2"/>
      <c r="AB47" s="30"/>
    </row>
    <row r="48" spans="1:28" ht="19.5" customHeight="1" x14ac:dyDescent="0.25">
      <c r="A48" s="139" t="s">
        <v>80</v>
      </c>
      <c r="B48" s="205" t="s">
        <v>5</v>
      </c>
      <c r="C48" s="154" t="s">
        <v>48</v>
      </c>
      <c r="D48" s="205">
        <f>12.66+1.5</f>
        <v>14.16</v>
      </c>
      <c r="E48" s="215">
        <v>15</v>
      </c>
      <c r="F48" s="216">
        <v>44894</v>
      </c>
      <c r="G48" s="217">
        <f>F48+E48</f>
        <v>44909</v>
      </c>
      <c r="H48" s="157"/>
      <c r="I48" s="2"/>
      <c r="J48" s="2"/>
      <c r="K48" s="4"/>
      <c r="L48" s="4"/>
      <c r="M48" s="2"/>
      <c r="N48" s="2"/>
      <c r="O48" s="2"/>
      <c r="P48" s="72"/>
      <c r="Q48" s="63"/>
      <c r="R48" s="64"/>
      <c r="S48" s="64"/>
      <c r="T48" s="2"/>
      <c r="U48" s="2"/>
      <c r="V48" s="2"/>
      <c r="W48" s="2"/>
      <c r="X48" s="2"/>
      <c r="Y48" s="2"/>
      <c r="Z48" s="2"/>
      <c r="AA48" s="2"/>
      <c r="AB48" s="30"/>
    </row>
    <row r="49" spans="1:28" ht="19.5" customHeight="1" x14ac:dyDescent="0.25">
      <c r="A49" s="139" t="s">
        <v>145</v>
      </c>
      <c r="B49" s="205" t="s">
        <v>5</v>
      </c>
      <c r="C49" s="158" t="s">
        <v>42</v>
      </c>
      <c r="D49" s="206">
        <v>561</v>
      </c>
      <c r="E49" s="215">
        <v>14</v>
      </c>
      <c r="F49" s="216">
        <f>G48+1</f>
        <v>44910</v>
      </c>
      <c r="G49" s="217">
        <f t="shared" ref="G49:G50" si="8">F49+E49</f>
        <v>44924</v>
      </c>
      <c r="H49" s="157"/>
      <c r="I49" s="2"/>
      <c r="J49" s="2"/>
      <c r="K49" s="4"/>
      <c r="L49" s="4"/>
      <c r="M49" s="2"/>
      <c r="N49" s="2"/>
      <c r="O49" s="2"/>
      <c r="P49" s="72"/>
      <c r="Q49" s="63"/>
      <c r="R49" s="64"/>
      <c r="S49" s="64"/>
      <c r="T49" s="2"/>
      <c r="U49" s="2"/>
      <c r="V49" s="2"/>
      <c r="W49" s="2"/>
      <c r="X49" s="2"/>
      <c r="Y49" s="2"/>
      <c r="Z49" s="2"/>
      <c r="AA49" s="2"/>
      <c r="AB49" s="30"/>
    </row>
    <row r="50" spans="1:28" ht="19.5" customHeight="1" x14ac:dyDescent="0.25">
      <c r="A50" s="139" t="s">
        <v>146</v>
      </c>
      <c r="B50" s="205" t="s">
        <v>5</v>
      </c>
      <c r="C50" s="158" t="s">
        <v>42</v>
      </c>
      <c r="D50" s="206">
        <v>348.4</v>
      </c>
      <c r="E50" s="215">
        <v>15</v>
      </c>
      <c r="F50" s="216">
        <f>G49+1</f>
        <v>44925</v>
      </c>
      <c r="G50" s="217">
        <f t="shared" si="8"/>
        <v>44940</v>
      </c>
      <c r="H50" s="157"/>
      <c r="I50" s="2"/>
      <c r="J50" s="2"/>
      <c r="K50" s="4"/>
      <c r="L50" s="4"/>
      <c r="M50" s="2"/>
      <c r="N50" s="2"/>
      <c r="O50" s="2"/>
      <c r="P50" s="72"/>
      <c r="Q50" s="63"/>
      <c r="R50" s="64"/>
      <c r="S50" s="64"/>
      <c r="T50" s="2"/>
      <c r="U50" s="2"/>
      <c r="V50" s="2"/>
      <c r="W50" s="2"/>
      <c r="X50" s="2"/>
      <c r="Y50" s="2"/>
      <c r="Z50" s="2"/>
      <c r="AA50" s="2"/>
      <c r="AB50" s="30"/>
    </row>
    <row r="51" spans="1:28" ht="19.5" customHeight="1" x14ac:dyDescent="0.25">
      <c r="A51" s="153" t="s">
        <v>129</v>
      </c>
      <c r="B51" s="205" t="s">
        <v>5</v>
      </c>
      <c r="C51" s="294" t="s">
        <v>49</v>
      </c>
      <c r="D51" s="284">
        <v>1</v>
      </c>
      <c r="E51" s="205">
        <f>G51-F51</f>
        <v>185</v>
      </c>
      <c r="F51" s="12">
        <f>F52</f>
        <v>44729</v>
      </c>
      <c r="G51" s="60">
        <f>G61</f>
        <v>44914</v>
      </c>
      <c r="H51" s="157"/>
      <c r="I51" s="2"/>
      <c r="J51" s="2"/>
      <c r="K51" s="4"/>
      <c r="L51" s="4"/>
      <c r="M51" s="2"/>
      <c r="N51" s="2"/>
      <c r="O51" s="2"/>
      <c r="P51" s="72"/>
      <c r="Q51" s="63"/>
      <c r="R51" s="64"/>
      <c r="S51" s="64"/>
      <c r="T51" s="2"/>
      <c r="U51" s="2"/>
      <c r="V51" s="2"/>
      <c r="W51" s="2"/>
      <c r="X51" s="2"/>
      <c r="Y51" s="2"/>
      <c r="Z51" s="2"/>
      <c r="AA51" s="2"/>
      <c r="AB51" s="30"/>
    </row>
    <row r="52" spans="1:28" ht="19.5" customHeight="1" x14ac:dyDescent="0.25">
      <c r="A52" s="139" t="s">
        <v>118</v>
      </c>
      <c r="B52" s="205" t="s">
        <v>5</v>
      </c>
      <c r="C52" s="295"/>
      <c r="D52" s="297"/>
      <c r="E52" s="205">
        <v>1</v>
      </c>
      <c r="F52" s="12">
        <v>44729</v>
      </c>
      <c r="G52" s="60">
        <f>F52+E52</f>
        <v>44730</v>
      </c>
      <c r="H52" s="157"/>
      <c r="I52" s="2"/>
      <c r="J52" s="2"/>
      <c r="K52" s="4"/>
      <c r="L52" s="4"/>
      <c r="M52" s="2"/>
      <c r="N52" s="2"/>
      <c r="O52" s="2"/>
      <c r="P52" s="72"/>
      <c r="Q52" s="63"/>
      <c r="R52" s="64"/>
      <c r="S52" s="64"/>
      <c r="T52" s="2"/>
      <c r="U52" s="2"/>
      <c r="V52" s="2"/>
      <c r="W52" s="2"/>
      <c r="X52" s="2"/>
      <c r="Y52" s="2"/>
      <c r="Z52" s="2"/>
      <c r="AA52" s="2"/>
      <c r="AB52" s="30"/>
    </row>
    <row r="53" spans="1:28" ht="19.5" customHeight="1" x14ac:dyDescent="0.25">
      <c r="A53" s="139" t="s">
        <v>119</v>
      </c>
      <c r="B53" s="205" t="s">
        <v>120</v>
      </c>
      <c r="C53" s="295"/>
      <c r="D53" s="297"/>
      <c r="E53" s="205">
        <v>7</v>
      </c>
      <c r="F53" s="12">
        <v>44730</v>
      </c>
      <c r="G53" s="60">
        <f t="shared" ref="G53:G61" si="9">F53+E53</f>
        <v>44737</v>
      </c>
      <c r="H53" s="157"/>
      <c r="I53" s="2"/>
      <c r="J53" s="2"/>
      <c r="K53" s="4"/>
      <c r="L53" s="4"/>
      <c r="M53" s="2"/>
      <c r="N53" s="2"/>
      <c r="O53" s="2"/>
      <c r="P53" s="72"/>
      <c r="Q53" s="63"/>
      <c r="R53" s="64"/>
      <c r="S53" s="64"/>
      <c r="T53" s="2"/>
      <c r="U53" s="2"/>
      <c r="V53" s="2"/>
      <c r="W53" s="2"/>
      <c r="X53" s="2"/>
      <c r="Y53" s="2"/>
      <c r="Z53" s="2"/>
      <c r="AA53" s="2"/>
      <c r="AB53" s="30"/>
    </row>
    <row r="54" spans="1:28" ht="19.5" customHeight="1" x14ac:dyDescent="0.25">
      <c r="A54" s="139" t="s">
        <v>121</v>
      </c>
      <c r="B54" s="205" t="s">
        <v>120</v>
      </c>
      <c r="C54" s="295"/>
      <c r="D54" s="297"/>
      <c r="E54" s="205">
        <v>85</v>
      </c>
      <c r="F54" s="12">
        <f>G53</f>
        <v>44737</v>
      </c>
      <c r="G54" s="60">
        <f t="shared" si="9"/>
        <v>44822</v>
      </c>
      <c r="H54" s="157"/>
      <c r="I54" s="2"/>
      <c r="J54" s="2"/>
      <c r="K54" s="4"/>
      <c r="L54" s="4"/>
      <c r="M54" s="2"/>
      <c r="N54" s="2"/>
      <c r="O54" s="2"/>
      <c r="P54" s="72"/>
      <c r="Q54" s="63"/>
      <c r="R54" s="64"/>
      <c r="S54" s="64"/>
      <c r="T54" s="2"/>
      <c r="U54" s="2"/>
      <c r="V54" s="2"/>
      <c r="W54" s="2"/>
      <c r="X54" s="2"/>
      <c r="Y54" s="2"/>
      <c r="Z54" s="2"/>
      <c r="AA54" s="2"/>
      <c r="AB54" s="30"/>
    </row>
    <row r="55" spans="1:28" ht="25.5" x14ac:dyDescent="0.25">
      <c r="A55" s="141" t="s">
        <v>122</v>
      </c>
      <c r="B55" s="205" t="s">
        <v>120</v>
      </c>
      <c r="C55" s="295"/>
      <c r="D55" s="297"/>
      <c r="E55" s="205">
        <v>14</v>
      </c>
      <c r="F55" s="12">
        <v>44823</v>
      </c>
      <c r="G55" s="60">
        <f t="shared" si="9"/>
        <v>44837</v>
      </c>
      <c r="H55" s="157"/>
      <c r="I55" s="2"/>
      <c r="J55" s="2"/>
      <c r="K55" s="4"/>
      <c r="L55" s="4"/>
      <c r="M55" s="2"/>
      <c r="N55" s="2"/>
      <c r="O55" s="2"/>
      <c r="P55" s="72"/>
      <c r="Q55" s="63"/>
      <c r="R55" s="64"/>
      <c r="S55" s="64"/>
      <c r="T55" s="2"/>
      <c r="U55" s="2"/>
      <c r="V55" s="2"/>
      <c r="W55" s="2"/>
      <c r="X55" s="2"/>
      <c r="Y55" s="2"/>
      <c r="Z55" s="2"/>
      <c r="AA55" s="2"/>
      <c r="AB55" s="30"/>
    </row>
    <row r="56" spans="1:28" ht="19.5" customHeight="1" x14ac:dyDescent="0.25">
      <c r="A56" s="139" t="s">
        <v>123</v>
      </c>
      <c r="B56" s="205" t="s">
        <v>120</v>
      </c>
      <c r="C56" s="295"/>
      <c r="D56" s="297"/>
      <c r="E56" s="205">
        <v>7</v>
      </c>
      <c r="F56" s="12">
        <v>44837</v>
      </c>
      <c r="G56" s="60">
        <f t="shared" si="9"/>
        <v>44844</v>
      </c>
      <c r="H56" s="157"/>
      <c r="I56" s="2"/>
      <c r="J56" s="2"/>
      <c r="K56" s="4"/>
      <c r="L56" s="4"/>
      <c r="M56" s="2"/>
      <c r="N56" s="2"/>
      <c r="O56" s="2"/>
      <c r="P56" s="72"/>
      <c r="Q56" s="63"/>
      <c r="R56" s="64"/>
      <c r="S56" s="64"/>
      <c r="T56" s="2"/>
      <c r="U56" s="2"/>
      <c r="V56" s="2"/>
      <c r="W56" s="2"/>
      <c r="X56" s="2"/>
      <c r="Y56" s="2"/>
      <c r="Z56" s="2"/>
      <c r="AA56" s="2"/>
      <c r="AB56" s="30"/>
    </row>
    <row r="57" spans="1:28" ht="19.5" customHeight="1" x14ac:dyDescent="0.25">
      <c r="A57" s="139" t="s">
        <v>124</v>
      </c>
      <c r="B57" s="205" t="s">
        <v>120</v>
      </c>
      <c r="C57" s="295"/>
      <c r="D57" s="297"/>
      <c r="E57" s="205">
        <v>21</v>
      </c>
      <c r="F57" s="12">
        <v>44844</v>
      </c>
      <c r="G57" s="60">
        <f t="shared" si="9"/>
        <v>44865</v>
      </c>
      <c r="H57" s="157"/>
      <c r="I57" s="2"/>
      <c r="J57" s="2"/>
      <c r="K57" s="4"/>
      <c r="L57" s="4"/>
      <c r="M57" s="2"/>
      <c r="N57" s="2"/>
      <c r="O57" s="2"/>
      <c r="P57" s="72"/>
      <c r="Q57" s="63"/>
      <c r="R57" s="64"/>
      <c r="S57" s="64"/>
      <c r="T57" s="2"/>
      <c r="U57" s="2"/>
      <c r="V57" s="2"/>
      <c r="W57" s="2"/>
      <c r="X57" s="2"/>
      <c r="Y57" s="2"/>
      <c r="Z57" s="2"/>
      <c r="AA57" s="2"/>
      <c r="AB57" s="30"/>
    </row>
    <row r="58" spans="1:28" ht="19.5" customHeight="1" x14ac:dyDescent="0.25">
      <c r="A58" s="139" t="s">
        <v>125</v>
      </c>
      <c r="B58" s="205" t="s">
        <v>120</v>
      </c>
      <c r="C58" s="295"/>
      <c r="D58" s="297"/>
      <c r="E58" s="205">
        <v>30</v>
      </c>
      <c r="F58" s="12">
        <v>44865</v>
      </c>
      <c r="G58" s="60">
        <f t="shared" si="9"/>
        <v>44895</v>
      </c>
      <c r="H58" s="157"/>
      <c r="I58" s="2"/>
      <c r="J58" s="2"/>
      <c r="K58" s="4"/>
      <c r="L58" s="4"/>
      <c r="M58" s="2"/>
      <c r="N58" s="2"/>
      <c r="O58" s="2"/>
      <c r="P58" s="72"/>
      <c r="Q58" s="63"/>
      <c r="R58" s="64"/>
      <c r="S58" s="64"/>
      <c r="T58" s="2"/>
      <c r="U58" s="2"/>
      <c r="V58" s="2"/>
      <c r="W58" s="2"/>
      <c r="X58" s="2"/>
      <c r="Y58" s="2"/>
      <c r="Z58" s="2"/>
      <c r="AA58" s="2"/>
      <c r="AB58" s="30"/>
    </row>
    <row r="59" spans="1:28" ht="19.5" customHeight="1" x14ac:dyDescent="0.25">
      <c r="A59" s="139" t="s">
        <v>126</v>
      </c>
      <c r="B59" s="205" t="s">
        <v>120</v>
      </c>
      <c r="C59" s="295"/>
      <c r="D59" s="297"/>
      <c r="E59" s="205">
        <v>4</v>
      </c>
      <c r="F59" s="12">
        <v>44895</v>
      </c>
      <c r="G59" s="60">
        <f t="shared" si="9"/>
        <v>44899</v>
      </c>
      <c r="H59" s="157"/>
      <c r="I59" s="2"/>
      <c r="J59" s="2"/>
      <c r="K59" s="4"/>
      <c r="L59" s="4"/>
      <c r="M59" s="2"/>
      <c r="N59" s="2"/>
      <c r="O59" s="2"/>
      <c r="P59" s="72"/>
      <c r="Q59" s="63"/>
      <c r="R59" s="64"/>
      <c r="S59" s="64"/>
      <c r="T59" s="2"/>
      <c r="U59" s="2"/>
      <c r="V59" s="2"/>
      <c r="W59" s="2"/>
      <c r="X59" s="2"/>
      <c r="Y59" s="2"/>
      <c r="Z59" s="2"/>
      <c r="AA59" s="2"/>
      <c r="AB59" s="30"/>
    </row>
    <row r="60" spans="1:28" ht="19.5" customHeight="1" x14ac:dyDescent="0.25">
      <c r="A60" s="139" t="s">
        <v>127</v>
      </c>
      <c r="B60" s="205" t="s">
        <v>120</v>
      </c>
      <c r="C60" s="295"/>
      <c r="D60" s="297"/>
      <c r="E60" s="205">
        <v>7</v>
      </c>
      <c r="F60" s="12">
        <v>44900</v>
      </c>
      <c r="G60" s="60">
        <f t="shared" si="9"/>
        <v>44907</v>
      </c>
      <c r="H60" s="157"/>
      <c r="I60" s="2"/>
      <c r="J60" s="2"/>
      <c r="K60" s="4"/>
      <c r="L60" s="4"/>
      <c r="M60" s="2"/>
      <c r="N60" s="2"/>
      <c r="O60" s="2"/>
      <c r="P60" s="72"/>
      <c r="Q60" s="63"/>
      <c r="R60" s="64"/>
      <c r="S60" s="64"/>
      <c r="T60" s="2"/>
      <c r="U60" s="2"/>
      <c r="V60" s="2"/>
      <c r="W60" s="2"/>
      <c r="X60" s="2"/>
      <c r="Y60" s="2"/>
      <c r="Z60" s="2"/>
      <c r="AA60" s="2"/>
      <c r="AB60" s="30"/>
    </row>
    <row r="61" spans="1:28" ht="19.5" customHeight="1" x14ac:dyDescent="0.25">
      <c r="A61" s="139" t="s">
        <v>128</v>
      </c>
      <c r="B61" s="205" t="s">
        <v>120</v>
      </c>
      <c r="C61" s="296"/>
      <c r="D61" s="285"/>
      <c r="E61" s="205">
        <v>7</v>
      </c>
      <c r="F61" s="12">
        <v>44907</v>
      </c>
      <c r="G61" s="60">
        <f t="shared" si="9"/>
        <v>44914</v>
      </c>
      <c r="H61" s="157"/>
      <c r="I61" s="2"/>
      <c r="J61" s="2"/>
      <c r="K61" s="4"/>
      <c r="L61" s="4"/>
      <c r="M61" s="2"/>
      <c r="N61" s="2"/>
      <c r="O61" s="2"/>
      <c r="P61" s="72"/>
      <c r="Q61" s="63"/>
      <c r="R61" s="64"/>
      <c r="S61" s="64"/>
      <c r="T61" s="2"/>
      <c r="U61" s="2"/>
      <c r="V61" s="2"/>
      <c r="W61" s="2"/>
      <c r="X61" s="2"/>
      <c r="Y61" s="2"/>
      <c r="Z61" s="2"/>
      <c r="AA61" s="2"/>
      <c r="AB61" s="30"/>
    </row>
    <row r="62" spans="1:28" ht="19.5" customHeight="1" x14ac:dyDescent="0.25">
      <c r="A62" s="138" t="s">
        <v>51</v>
      </c>
      <c r="B62" s="205" t="s">
        <v>5</v>
      </c>
      <c r="C62" s="205"/>
      <c r="D62" s="8"/>
      <c r="E62" s="215">
        <f>G62-F62</f>
        <v>31</v>
      </c>
      <c r="F62" s="216">
        <f>F63</f>
        <v>44866</v>
      </c>
      <c r="G62" s="217">
        <f>G65</f>
        <v>44897</v>
      </c>
      <c r="H62" s="29"/>
      <c r="I62" s="2"/>
      <c r="J62" s="2"/>
      <c r="K62" s="4"/>
      <c r="L62" s="4"/>
      <c r="M62" s="2"/>
      <c r="N62" s="2"/>
      <c r="O62" s="2"/>
      <c r="P62" s="72"/>
      <c r="Q62" s="63"/>
      <c r="R62" s="64"/>
      <c r="S62" s="64"/>
      <c r="T62" s="2"/>
      <c r="U62" s="2"/>
      <c r="V62" s="2"/>
      <c r="W62" s="2"/>
      <c r="X62" s="2"/>
      <c r="Y62" s="2"/>
      <c r="Z62" s="2"/>
      <c r="AA62" s="2"/>
      <c r="AB62" s="30"/>
    </row>
    <row r="63" spans="1:28" ht="19.5" customHeight="1" x14ac:dyDescent="0.25">
      <c r="A63" s="139" t="s">
        <v>53</v>
      </c>
      <c r="B63" s="205" t="s">
        <v>5</v>
      </c>
      <c r="C63" s="154" t="s">
        <v>36</v>
      </c>
      <c r="D63" s="205">
        <v>14</v>
      </c>
      <c r="E63" s="215">
        <v>10</v>
      </c>
      <c r="F63" s="216">
        <v>44866</v>
      </c>
      <c r="G63" s="217">
        <f>F63+E63</f>
        <v>44876</v>
      </c>
      <c r="H63" s="29"/>
      <c r="I63" s="2"/>
      <c r="J63" s="2"/>
      <c r="K63" s="4"/>
      <c r="L63" s="4"/>
      <c r="M63" s="2"/>
      <c r="N63" s="2"/>
      <c r="O63" s="2"/>
      <c r="P63" s="72"/>
      <c r="Q63" s="63"/>
      <c r="R63" s="64"/>
      <c r="S63" s="64"/>
      <c r="T63" s="2"/>
      <c r="U63" s="2"/>
      <c r="V63" s="2"/>
      <c r="W63" s="2"/>
      <c r="X63" s="2"/>
      <c r="Y63" s="2"/>
      <c r="Z63" s="2"/>
      <c r="AA63" s="2"/>
      <c r="AB63" s="30"/>
    </row>
    <row r="64" spans="1:28" ht="19.5" customHeight="1" x14ac:dyDescent="0.25">
      <c r="A64" s="139" t="s">
        <v>52</v>
      </c>
      <c r="B64" s="205" t="s">
        <v>5</v>
      </c>
      <c r="C64" s="154" t="s">
        <v>36</v>
      </c>
      <c r="D64" s="205">
        <v>14</v>
      </c>
      <c r="E64" s="215">
        <v>10</v>
      </c>
      <c r="F64" s="216">
        <f>G63+1</f>
        <v>44877</v>
      </c>
      <c r="G64" s="217">
        <f>F64+E64</f>
        <v>44887</v>
      </c>
      <c r="H64" s="29"/>
      <c r="I64" s="2"/>
      <c r="J64" s="2"/>
      <c r="K64" s="4"/>
      <c r="L64" s="4"/>
      <c r="M64" s="2"/>
      <c r="N64" s="2"/>
      <c r="O64" s="2"/>
      <c r="P64" s="72"/>
      <c r="Q64" s="63"/>
      <c r="R64" s="64"/>
      <c r="S64" s="64"/>
      <c r="T64" s="2"/>
      <c r="U64" s="2"/>
      <c r="V64" s="2"/>
      <c r="W64" s="2"/>
      <c r="X64" s="2"/>
      <c r="Y64" s="2"/>
      <c r="Z64" s="2"/>
      <c r="AA64" s="2"/>
      <c r="AB64" s="30"/>
    </row>
    <row r="65" spans="1:28" ht="19.5" customHeight="1" x14ac:dyDescent="0.25">
      <c r="A65" s="139" t="s">
        <v>54</v>
      </c>
      <c r="B65" s="205" t="s">
        <v>5</v>
      </c>
      <c r="C65" s="154" t="s">
        <v>55</v>
      </c>
      <c r="D65" s="205">
        <v>50</v>
      </c>
      <c r="E65" s="215">
        <v>10</v>
      </c>
      <c r="F65" s="216">
        <f>G64</f>
        <v>44887</v>
      </c>
      <c r="G65" s="217">
        <f>F65+E65</f>
        <v>44897</v>
      </c>
      <c r="H65" s="29"/>
      <c r="I65" s="2"/>
      <c r="J65" s="2"/>
      <c r="K65" s="4"/>
      <c r="L65" s="4"/>
      <c r="M65" s="2"/>
      <c r="N65" s="2"/>
      <c r="O65" s="2"/>
      <c r="P65" s="72"/>
      <c r="Q65" s="63"/>
      <c r="R65" s="64"/>
      <c r="S65" s="64"/>
      <c r="T65" s="2"/>
      <c r="U65" s="2"/>
      <c r="V65" s="2"/>
      <c r="W65" s="2"/>
      <c r="X65" s="2"/>
      <c r="Y65" s="2"/>
      <c r="Z65" s="2"/>
      <c r="AA65" s="2"/>
      <c r="AB65" s="30"/>
    </row>
    <row r="66" spans="1:28" ht="19.5" customHeight="1" x14ac:dyDescent="0.25">
      <c r="A66" s="138" t="s">
        <v>56</v>
      </c>
      <c r="B66" s="205" t="s">
        <v>5</v>
      </c>
      <c r="C66" s="205"/>
      <c r="D66" s="8"/>
      <c r="E66" s="215">
        <f>G66-F66</f>
        <v>30</v>
      </c>
      <c r="F66" s="216">
        <f>F67</f>
        <v>44835</v>
      </c>
      <c r="G66" s="217">
        <f>G68</f>
        <v>44865</v>
      </c>
      <c r="H66" s="181"/>
      <c r="I66" s="156"/>
      <c r="J66" s="2"/>
      <c r="K66" s="4"/>
      <c r="L66" s="4"/>
      <c r="M66" s="2"/>
      <c r="N66" s="2"/>
      <c r="O66" s="2"/>
      <c r="P66" s="72"/>
      <c r="Q66" s="63"/>
      <c r="R66" s="64"/>
      <c r="S66" s="64"/>
      <c r="T66" s="2"/>
      <c r="U66" s="2"/>
      <c r="V66" s="2"/>
      <c r="W66" s="2"/>
      <c r="X66" s="2"/>
      <c r="Y66" s="2"/>
      <c r="Z66" s="2"/>
      <c r="AA66" s="2"/>
      <c r="AB66" s="30"/>
    </row>
    <row r="67" spans="1:28" ht="19.5" customHeight="1" x14ac:dyDescent="0.25">
      <c r="A67" s="139" t="s">
        <v>57</v>
      </c>
      <c r="B67" s="205" t="s">
        <v>5</v>
      </c>
      <c r="C67" s="154" t="s">
        <v>35</v>
      </c>
      <c r="D67" s="140">
        <v>980</v>
      </c>
      <c r="E67" s="215">
        <v>15</v>
      </c>
      <c r="F67" s="216">
        <v>44835</v>
      </c>
      <c r="G67" s="217">
        <f t="shared" ref="G67:G68" si="10">F67+E67</f>
        <v>44850</v>
      </c>
      <c r="H67" s="181"/>
      <c r="I67" s="156"/>
      <c r="J67" s="2"/>
      <c r="K67" s="4"/>
      <c r="L67" s="4"/>
      <c r="M67" s="2"/>
      <c r="N67" s="2"/>
      <c r="O67" s="2"/>
      <c r="P67" s="72"/>
      <c r="Q67" s="63"/>
      <c r="R67" s="64"/>
      <c r="S67" s="64"/>
      <c r="T67" s="2"/>
      <c r="U67" s="2"/>
      <c r="V67" s="2"/>
      <c r="W67" s="2"/>
      <c r="X67" s="2"/>
      <c r="Y67" s="2"/>
      <c r="Z67" s="2"/>
      <c r="AA67" s="2"/>
      <c r="AB67" s="30"/>
    </row>
    <row r="68" spans="1:28" ht="19.5" customHeight="1" x14ac:dyDescent="0.25">
      <c r="A68" s="139" t="s">
        <v>58</v>
      </c>
      <c r="B68" s="205" t="s">
        <v>5</v>
      </c>
      <c r="C68" s="154" t="s">
        <v>35</v>
      </c>
      <c r="D68" s="140">
        <f>75+60+890+45</f>
        <v>1070</v>
      </c>
      <c r="E68" s="215">
        <v>15</v>
      </c>
      <c r="F68" s="216">
        <f>G67</f>
        <v>44850</v>
      </c>
      <c r="G68" s="217">
        <f t="shared" si="10"/>
        <v>44865</v>
      </c>
      <c r="H68" s="181"/>
      <c r="I68" s="156"/>
      <c r="J68" s="2"/>
      <c r="K68" s="4"/>
      <c r="L68" s="4"/>
      <c r="M68" s="2"/>
      <c r="N68" s="2"/>
      <c r="O68" s="2"/>
      <c r="P68" s="72"/>
      <c r="Q68" s="63"/>
      <c r="R68" s="64"/>
      <c r="S68" s="64"/>
      <c r="T68" s="2"/>
      <c r="U68" s="2"/>
      <c r="V68" s="2"/>
      <c r="W68" s="2"/>
      <c r="X68" s="2"/>
      <c r="Y68" s="2"/>
      <c r="Z68" s="2"/>
      <c r="AA68" s="2"/>
      <c r="AB68" s="30"/>
    </row>
    <row r="69" spans="1:28" ht="19.5" customHeight="1" x14ac:dyDescent="0.25">
      <c r="A69" s="138" t="s">
        <v>61</v>
      </c>
      <c r="B69" s="205" t="s">
        <v>5</v>
      </c>
      <c r="C69" s="205"/>
      <c r="D69" s="8"/>
      <c r="E69" s="215">
        <f t="shared" ref="E69" si="11">G69-F69</f>
        <v>22</v>
      </c>
      <c r="F69" s="216">
        <f>F70</f>
        <v>44940</v>
      </c>
      <c r="G69" s="217">
        <f>G71</f>
        <v>44962</v>
      </c>
      <c r="H69" s="29"/>
      <c r="I69" s="2"/>
      <c r="J69" s="2"/>
      <c r="K69" s="4"/>
      <c r="L69" s="4"/>
      <c r="M69" s="2"/>
      <c r="N69" s="2"/>
      <c r="O69" s="2"/>
      <c r="P69" s="72"/>
      <c r="Q69" s="63"/>
      <c r="R69" s="64"/>
      <c r="S69" s="64"/>
      <c r="T69" s="2"/>
      <c r="U69" s="2"/>
      <c r="V69" s="2"/>
      <c r="W69" s="2"/>
      <c r="X69" s="2"/>
      <c r="Y69" s="2"/>
      <c r="Z69" s="2"/>
      <c r="AA69" s="2"/>
      <c r="AB69" s="30"/>
    </row>
    <row r="70" spans="1:28" ht="19.5" customHeight="1" x14ac:dyDescent="0.25">
      <c r="A70" s="139" t="s">
        <v>59</v>
      </c>
      <c r="B70" s="205" t="s">
        <v>5</v>
      </c>
      <c r="C70" s="154" t="s">
        <v>35</v>
      </c>
      <c r="D70" s="205">
        <v>141</v>
      </c>
      <c r="E70" s="215">
        <v>18</v>
      </c>
      <c r="F70" s="216">
        <v>44940</v>
      </c>
      <c r="G70" s="217">
        <f>F70+E70</f>
        <v>44958</v>
      </c>
      <c r="H70" s="29"/>
      <c r="I70" s="2"/>
      <c r="J70" s="2"/>
      <c r="K70" s="4"/>
      <c r="L70" s="4"/>
      <c r="M70" s="2"/>
      <c r="N70" s="2"/>
      <c r="O70" s="2"/>
      <c r="P70" s="72"/>
      <c r="Q70" s="63"/>
      <c r="R70" s="64"/>
      <c r="S70" s="64"/>
      <c r="T70" s="2"/>
      <c r="U70" s="2"/>
      <c r="V70" s="2"/>
      <c r="W70" s="2"/>
      <c r="X70" s="2"/>
      <c r="Y70" s="2"/>
      <c r="Z70" s="2"/>
      <c r="AA70" s="2"/>
      <c r="AB70" s="30"/>
    </row>
    <row r="71" spans="1:28" ht="19.5" customHeight="1" x14ac:dyDescent="0.25">
      <c r="A71" s="139" t="s">
        <v>60</v>
      </c>
      <c r="B71" s="205" t="s">
        <v>5</v>
      </c>
      <c r="C71" s="154" t="s">
        <v>35</v>
      </c>
      <c r="D71" s="205">
        <v>9</v>
      </c>
      <c r="E71" s="215">
        <v>3</v>
      </c>
      <c r="F71" s="216">
        <f>G70+1</f>
        <v>44959</v>
      </c>
      <c r="G71" s="217">
        <f>F71+E71</f>
        <v>44962</v>
      </c>
      <c r="H71" s="29"/>
      <c r="I71" s="2"/>
      <c r="J71" s="2"/>
      <c r="K71" s="4"/>
      <c r="L71" s="4"/>
      <c r="M71" s="2"/>
      <c r="N71" s="2"/>
      <c r="O71" s="2"/>
      <c r="P71" s="72"/>
      <c r="Q71" s="63"/>
      <c r="R71" s="64"/>
      <c r="S71" s="64"/>
      <c r="T71" s="2"/>
      <c r="U71" s="2"/>
      <c r="V71" s="2"/>
      <c r="W71" s="2"/>
      <c r="X71" s="2"/>
      <c r="Y71" s="2"/>
      <c r="Z71" s="2"/>
      <c r="AA71" s="2"/>
      <c r="AB71" s="30"/>
    </row>
    <row r="72" spans="1:28" ht="19.5" customHeight="1" x14ac:dyDescent="0.25">
      <c r="A72" s="138" t="s">
        <v>62</v>
      </c>
      <c r="B72" s="205" t="s">
        <v>5</v>
      </c>
      <c r="C72" s="205"/>
      <c r="D72" s="205"/>
      <c r="E72" s="215">
        <f t="shared" ref="E72" si="12">G72-F72</f>
        <v>10</v>
      </c>
      <c r="F72" s="216">
        <f>F74</f>
        <v>44580</v>
      </c>
      <c r="G72" s="217">
        <f>G75</f>
        <v>44590</v>
      </c>
      <c r="H72" s="29"/>
      <c r="I72" s="2"/>
      <c r="J72" s="2"/>
      <c r="K72" s="4"/>
      <c r="L72" s="4"/>
      <c r="M72" s="2"/>
      <c r="N72" s="2"/>
      <c r="O72" s="2"/>
      <c r="P72" s="72"/>
      <c r="Q72" s="63"/>
      <c r="R72" s="64"/>
      <c r="S72" s="64"/>
      <c r="T72" s="2"/>
      <c r="U72" s="2"/>
      <c r="V72" s="2"/>
      <c r="W72" s="2"/>
      <c r="X72" s="2"/>
      <c r="Y72" s="2"/>
      <c r="Z72" s="2"/>
      <c r="AA72" s="2"/>
      <c r="AB72" s="30"/>
    </row>
    <row r="73" spans="1:28" ht="19.5" customHeight="1" x14ac:dyDescent="0.25">
      <c r="A73" s="139" t="s">
        <v>98</v>
      </c>
      <c r="B73" s="205" t="s">
        <v>5</v>
      </c>
      <c r="C73" s="154" t="s">
        <v>35</v>
      </c>
      <c r="D73" s="205">
        <f>10+7</f>
        <v>17</v>
      </c>
      <c r="E73" s="215">
        <v>5</v>
      </c>
      <c r="F73" s="216">
        <v>44575</v>
      </c>
      <c r="G73" s="217">
        <f>F73+E73</f>
        <v>44580</v>
      </c>
      <c r="H73" s="29"/>
      <c r="I73" s="2"/>
      <c r="J73" s="2"/>
      <c r="K73" s="4"/>
      <c r="L73" s="4"/>
      <c r="M73" s="2"/>
      <c r="N73" s="2"/>
      <c r="O73" s="2"/>
      <c r="P73" s="72"/>
      <c r="Q73" s="63"/>
      <c r="R73" s="64"/>
      <c r="S73" s="64"/>
      <c r="T73" s="2"/>
      <c r="U73" s="2"/>
      <c r="V73" s="2"/>
      <c r="W73" s="2"/>
      <c r="X73" s="2"/>
      <c r="Y73" s="2"/>
      <c r="Z73" s="2"/>
      <c r="AA73" s="2"/>
      <c r="AB73" s="30"/>
    </row>
    <row r="74" spans="1:28" ht="19.5" customHeight="1" x14ac:dyDescent="0.25">
      <c r="A74" s="139" t="s">
        <v>63</v>
      </c>
      <c r="B74" s="205" t="s">
        <v>5</v>
      </c>
      <c r="C74" s="154" t="s">
        <v>35</v>
      </c>
      <c r="D74" s="205">
        <v>99</v>
      </c>
      <c r="E74" s="215">
        <v>7</v>
      </c>
      <c r="F74" s="216">
        <f>G73</f>
        <v>44580</v>
      </c>
      <c r="G74" s="217">
        <f t="shared" ref="G74:G75" si="13">F74+E74</f>
        <v>44587</v>
      </c>
      <c r="H74" s="29"/>
      <c r="I74" s="2"/>
      <c r="J74" s="2"/>
      <c r="K74" s="4"/>
      <c r="L74" s="4"/>
      <c r="M74" s="2"/>
      <c r="N74" s="2"/>
      <c r="O74" s="2"/>
      <c r="P74" s="72"/>
      <c r="Q74" s="63"/>
      <c r="R74" s="64"/>
      <c r="S74" s="64"/>
      <c r="T74" s="2"/>
      <c r="U74" s="2"/>
      <c r="V74" s="2"/>
      <c r="W74" s="2"/>
      <c r="X74" s="2"/>
      <c r="Y74" s="2"/>
      <c r="Z74" s="2"/>
      <c r="AA74" s="2"/>
      <c r="AB74" s="30"/>
    </row>
    <row r="75" spans="1:28" ht="19.5" customHeight="1" x14ac:dyDescent="0.25">
      <c r="A75" s="139" t="s">
        <v>64</v>
      </c>
      <c r="B75" s="205" t="s">
        <v>5</v>
      </c>
      <c r="C75" s="154" t="s">
        <v>35</v>
      </c>
      <c r="D75" s="205">
        <v>127</v>
      </c>
      <c r="E75" s="215">
        <v>10</v>
      </c>
      <c r="F75" s="216">
        <f>F74</f>
        <v>44580</v>
      </c>
      <c r="G75" s="217">
        <f t="shared" si="13"/>
        <v>44590</v>
      </c>
      <c r="H75" s="29"/>
      <c r="I75" s="2"/>
      <c r="J75" s="2"/>
      <c r="K75" s="4"/>
      <c r="L75" s="4"/>
      <c r="M75" s="2"/>
      <c r="N75" s="2"/>
      <c r="O75" s="2"/>
      <c r="P75" s="72"/>
      <c r="Q75" s="63"/>
      <c r="R75" s="64"/>
      <c r="S75" s="64"/>
      <c r="T75" s="2"/>
      <c r="U75" s="2"/>
      <c r="V75" s="2"/>
      <c r="W75" s="2"/>
      <c r="X75" s="2"/>
      <c r="Y75" s="2"/>
      <c r="Z75" s="2"/>
      <c r="AA75" s="2"/>
      <c r="AB75" s="30"/>
    </row>
    <row r="76" spans="1:28" ht="24" customHeight="1" x14ac:dyDescent="0.25">
      <c r="A76" s="159" t="s">
        <v>85</v>
      </c>
      <c r="B76" s="205" t="s">
        <v>5</v>
      </c>
      <c r="C76" s="205"/>
      <c r="D76" s="205"/>
      <c r="E76" s="215">
        <v>20</v>
      </c>
      <c r="F76" s="216">
        <v>44880</v>
      </c>
      <c r="G76" s="217">
        <f>F76+E76</f>
        <v>44900</v>
      </c>
      <c r="H76" s="160"/>
      <c r="I76" s="161"/>
      <c r="J76" s="161"/>
      <c r="K76" s="161"/>
      <c r="L76" s="161"/>
      <c r="M76" s="2"/>
      <c r="N76" s="161"/>
      <c r="O76" s="161"/>
      <c r="P76" s="73"/>
      <c r="Q76" s="66"/>
      <c r="R76" s="65"/>
      <c r="S76" s="65"/>
      <c r="T76" s="2"/>
      <c r="U76" s="2"/>
      <c r="V76" s="2"/>
      <c r="W76" s="2"/>
      <c r="X76" s="2"/>
      <c r="Y76" s="2"/>
      <c r="Z76" s="2"/>
      <c r="AA76" s="2"/>
      <c r="AB76" s="30"/>
    </row>
    <row r="77" spans="1:28" ht="21.75" customHeight="1" x14ac:dyDescent="0.25">
      <c r="A77" s="159" t="s">
        <v>92</v>
      </c>
      <c r="B77" s="205" t="s">
        <v>5</v>
      </c>
      <c r="C77" s="205"/>
      <c r="D77" s="205"/>
      <c r="E77" s="215">
        <v>14</v>
      </c>
      <c r="F77" s="216">
        <v>44958</v>
      </c>
      <c r="G77" s="217">
        <f t="shared" ref="G77:G78" si="14">F77+E77</f>
        <v>44972</v>
      </c>
      <c r="H77" s="29"/>
      <c r="I77" s="2"/>
      <c r="J77" s="2"/>
      <c r="K77" s="4"/>
      <c r="L77" s="4"/>
      <c r="M77" s="2"/>
      <c r="N77" s="2"/>
      <c r="O77" s="2"/>
      <c r="P77" s="72"/>
      <c r="Q77" s="63"/>
      <c r="R77" s="64"/>
      <c r="S77" s="64"/>
      <c r="T77" s="2"/>
      <c r="U77" s="2"/>
      <c r="V77" s="2"/>
      <c r="W77" s="2"/>
      <c r="X77" s="2"/>
      <c r="Y77" s="2"/>
      <c r="Z77" s="2"/>
      <c r="AA77" s="2"/>
      <c r="AB77" s="30"/>
    </row>
    <row r="78" spans="1:28" ht="24" customHeight="1" x14ac:dyDescent="0.25">
      <c r="A78" s="159" t="s">
        <v>86</v>
      </c>
      <c r="B78" s="205" t="s">
        <v>5</v>
      </c>
      <c r="C78" s="205"/>
      <c r="D78" s="205"/>
      <c r="E78" s="215">
        <v>14</v>
      </c>
      <c r="F78" s="216">
        <f>F77</f>
        <v>44958</v>
      </c>
      <c r="G78" s="217">
        <f t="shared" si="14"/>
        <v>44972</v>
      </c>
      <c r="H78" s="29"/>
      <c r="I78" s="2"/>
      <c r="J78" s="2"/>
      <c r="K78" s="4"/>
      <c r="L78" s="4"/>
      <c r="M78" s="2"/>
      <c r="N78" s="2"/>
      <c r="O78" s="2"/>
      <c r="P78" s="72"/>
      <c r="Q78" s="63"/>
      <c r="R78" s="64"/>
      <c r="S78" s="64"/>
      <c r="T78" s="2"/>
      <c r="U78" s="2"/>
      <c r="V78" s="2"/>
      <c r="W78" s="2"/>
      <c r="X78" s="2"/>
      <c r="Y78" s="2"/>
      <c r="Z78" s="2"/>
      <c r="AA78" s="2"/>
      <c r="AB78" s="30"/>
    </row>
    <row r="79" spans="1:28" ht="21" customHeight="1" x14ac:dyDescent="0.25">
      <c r="A79" s="162" t="s">
        <v>87</v>
      </c>
      <c r="B79" s="205" t="s">
        <v>5</v>
      </c>
      <c r="C79" s="205"/>
      <c r="D79" s="8"/>
      <c r="E79" s="215">
        <f>G79-F79</f>
        <v>226</v>
      </c>
      <c r="F79" s="216">
        <f>F80</f>
        <v>44835</v>
      </c>
      <c r="G79" s="217">
        <f>G83</f>
        <v>45061</v>
      </c>
      <c r="H79" s="29"/>
      <c r="I79" s="2"/>
      <c r="J79" s="2"/>
      <c r="K79" s="4"/>
      <c r="L79" s="4"/>
      <c r="M79" s="2"/>
      <c r="N79" s="2"/>
      <c r="O79" s="2"/>
      <c r="P79" s="72"/>
      <c r="Q79" s="63"/>
      <c r="R79" s="64"/>
      <c r="S79" s="64"/>
      <c r="T79" s="2"/>
      <c r="U79" s="2"/>
      <c r="V79" s="2"/>
      <c r="W79" s="2"/>
      <c r="X79" s="2"/>
      <c r="Y79" s="2"/>
      <c r="Z79" s="2"/>
      <c r="AA79" s="2"/>
      <c r="AB79" s="30"/>
    </row>
    <row r="80" spans="1:28" ht="19.5" customHeight="1" x14ac:dyDescent="0.25">
      <c r="A80" s="139" t="s">
        <v>68</v>
      </c>
      <c r="B80" s="205" t="s">
        <v>5</v>
      </c>
      <c r="C80" s="205" t="s">
        <v>36</v>
      </c>
      <c r="D80" s="140">
        <v>2566</v>
      </c>
      <c r="E80" s="215">
        <v>60</v>
      </c>
      <c r="F80" s="216">
        <v>44835</v>
      </c>
      <c r="G80" s="217">
        <f>F80+E80</f>
        <v>44895</v>
      </c>
      <c r="H80" s="29"/>
      <c r="I80" s="2"/>
      <c r="J80" s="2"/>
      <c r="K80" s="4"/>
      <c r="L80" s="4"/>
      <c r="M80" s="2"/>
      <c r="N80" s="2"/>
      <c r="O80" s="2"/>
      <c r="P80" s="72"/>
      <c r="Q80" s="63"/>
      <c r="R80" s="64"/>
      <c r="S80" s="64"/>
      <c r="T80" s="2"/>
      <c r="U80" s="2"/>
      <c r="V80" s="2"/>
      <c r="W80" s="2"/>
      <c r="X80" s="2"/>
      <c r="Y80" s="2"/>
      <c r="Z80" s="2"/>
      <c r="AA80" s="2"/>
      <c r="AB80" s="30"/>
    </row>
    <row r="81" spans="1:28" ht="19.5" customHeight="1" x14ac:dyDescent="0.25">
      <c r="A81" s="23" t="s">
        <v>69</v>
      </c>
      <c r="B81" s="1" t="s">
        <v>5</v>
      </c>
      <c r="C81" s="1" t="s">
        <v>42</v>
      </c>
      <c r="D81" s="15">
        <v>727</v>
      </c>
      <c r="E81" s="215">
        <v>29</v>
      </c>
      <c r="F81" s="216">
        <v>44866</v>
      </c>
      <c r="G81" s="217">
        <f t="shared" ref="G81:G83" si="15">F81+E81</f>
        <v>44895</v>
      </c>
      <c r="H81" s="29"/>
      <c r="I81" s="2"/>
      <c r="J81" s="2"/>
      <c r="K81" s="4"/>
      <c r="L81" s="4"/>
      <c r="M81" s="2"/>
      <c r="N81" s="2"/>
      <c r="O81" s="2"/>
      <c r="P81" s="72"/>
      <c r="Q81" s="63"/>
      <c r="R81" s="64"/>
      <c r="S81" s="64"/>
      <c r="T81" s="2"/>
      <c r="U81" s="2"/>
      <c r="V81" s="2"/>
      <c r="W81" s="2"/>
      <c r="X81" s="2"/>
      <c r="Y81" s="2"/>
      <c r="Z81" s="2"/>
      <c r="AA81" s="2"/>
      <c r="AB81" s="30"/>
    </row>
    <row r="82" spans="1:28" ht="19.5" customHeight="1" x14ac:dyDescent="0.25">
      <c r="A82" s="23" t="s">
        <v>70</v>
      </c>
      <c r="B82" s="1" t="s">
        <v>5</v>
      </c>
      <c r="C82" s="1" t="s">
        <v>42</v>
      </c>
      <c r="D82" s="15">
        <v>3849</v>
      </c>
      <c r="E82" s="215">
        <v>29</v>
      </c>
      <c r="F82" s="216">
        <f>F81</f>
        <v>44866</v>
      </c>
      <c r="G82" s="217">
        <f t="shared" si="15"/>
        <v>44895</v>
      </c>
      <c r="H82" s="29"/>
      <c r="I82" s="2"/>
      <c r="J82" s="2"/>
      <c r="K82" s="4"/>
      <c r="L82" s="4"/>
      <c r="M82" s="2"/>
      <c r="N82" s="2"/>
      <c r="O82" s="2"/>
      <c r="P82" s="72"/>
      <c r="Q82" s="63"/>
      <c r="R82" s="64"/>
      <c r="S82" s="64"/>
      <c r="T82" s="2"/>
      <c r="U82" s="2"/>
      <c r="V82" s="2"/>
      <c r="W82" s="2"/>
      <c r="X82" s="2"/>
      <c r="Y82" s="2"/>
      <c r="Z82" s="2"/>
      <c r="AA82" s="2"/>
      <c r="AB82" s="30"/>
    </row>
    <row r="83" spans="1:28" ht="19.5" customHeight="1" x14ac:dyDescent="0.25">
      <c r="A83" s="23" t="s">
        <v>67</v>
      </c>
      <c r="B83" s="1" t="s">
        <v>5</v>
      </c>
      <c r="C83" s="1" t="s">
        <v>42</v>
      </c>
      <c r="D83" s="15">
        <v>4103</v>
      </c>
      <c r="E83" s="215">
        <v>30</v>
      </c>
      <c r="F83" s="216">
        <v>45031</v>
      </c>
      <c r="G83" s="217">
        <f t="shared" si="15"/>
        <v>45061</v>
      </c>
      <c r="H83" s="29"/>
      <c r="I83" s="2"/>
      <c r="J83" s="2"/>
      <c r="K83" s="4"/>
      <c r="L83" s="4"/>
      <c r="M83" s="2"/>
      <c r="N83" s="2"/>
      <c r="O83" s="2"/>
      <c r="P83" s="72"/>
      <c r="Q83" s="63"/>
      <c r="R83" s="64"/>
      <c r="S83" s="64"/>
      <c r="T83" s="2"/>
      <c r="U83" s="2"/>
      <c r="V83" s="2"/>
      <c r="W83" s="2"/>
      <c r="X83" s="2"/>
      <c r="Y83" s="2"/>
      <c r="Z83" s="2"/>
      <c r="AA83" s="2"/>
      <c r="AB83" s="30"/>
    </row>
    <row r="84" spans="1:28" ht="19.5" customHeight="1" x14ac:dyDescent="0.25">
      <c r="A84" s="14" t="s">
        <v>88</v>
      </c>
      <c r="B84" s="1" t="s">
        <v>5</v>
      </c>
      <c r="C84" s="1"/>
      <c r="D84" s="11"/>
      <c r="E84" s="1">
        <f t="shared" ref="E84:E98" si="16">G84-F84</f>
        <v>243</v>
      </c>
      <c r="F84" s="12">
        <f>F85</f>
        <v>44803</v>
      </c>
      <c r="G84" s="60">
        <f>G96</f>
        <v>45046</v>
      </c>
      <c r="H84" s="29"/>
      <c r="I84" s="2"/>
      <c r="J84" s="2"/>
      <c r="K84" s="4"/>
      <c r="L84" s="4"/>
      <c r="M84" s="2"/>
      <c r="N84" s="2"/>
      <c r="O84" s="2"/>
      <c r="P84" s="72"/>
      <c r="Q84" s="63"/>
      <c r="R84" s="64"/>
      <c r="S84" s="64"/>
      <c r="T84" s="2"/>
      <c r="U84" s="2"/>
      <c r="V84" s="2"/>
      <c r="W84" s="2"/>
      <c r="X84" s="2"/>
      <c r="Y84" s="2"/>
      <c r="Z84" s="2"/>
      <c r="AA84" s="2"/>
      <c r="AB84" s="30"/>
    </row>
    <row r="85" spans="1:28" ht="19.5" customHeight="1" x14ac:dyDescent="0.25">
      <c r="A85" s="45" t="s">
        <v>71</v>
      </c>
      <c r="B85" s="1" t="s">
        <v>5</v>
      </c>
      <c r="C85" s="1"/>
      <c r="D85" s="11"/>
      <c r="E85" s="1">
        <f t="shared" si="16"/>
        <v>243</v>
      </c>
      <c r="F85" s="12">
        <f>F86</f>
        <v>44803</v>
      </c>
      <c r="G85" s="60">
        <f>G88</f>
        <v>45046</v>
      </c>
      <c r="H85" s="29"/>
      <c r="I85" s="2"/>
      <c r="J85" s="2"/>
      <c r="K85" s="4"/>
      <c r="L85" s="4"/>
      <c r="M85" s="2"/>
      <c r="N85" s="2"/>
      <c r="O85" s="2"/>
      <c r="P85" s="72"/>
      <c r="Q85" s="63"/>
      <c r="R85" s="64"/>
      <c r="S85" s="64"/>
      <c r="T85" s="2"/>
      <c r="U85" s="2"/>
      <c r="V85" s="2"/>
      <c r="W85" s="2"/>
      <c r="X85" s="2"/>
      <c r="Y85" s="2"/>
      <c r="Z85" s="2"/>
      <c r="AA85" s="2"/>
      <c r="AB85" s="30"/>
    </row>
    <row r="86" spans="1:28" ht="19.5" customHeight="1" x14ac:dyDescent="0.25">
      <c r="A86" s="23" t="s">
        <v>74</v>
      </c>
      <c r="B86" s="1" t="s">
        <v>5</v>
      </c>
      <c r="C86" s="1" t="s">
        <v>76</v>
      </c>
      <c r="D86" s="15">
        <v>2200</v>
      </c>
      <c r="E86" s="205">
        <v>21</v>
      </c>
      <c r="F86" s="112">
        <v>44803</v>
      </c>
      <c r="G86" s="112">
        <f>F86+E86</f>
        <v>44824</v>
      </c>
      <c r="H86" s="29"/>
      <c r="I86" s="2"/>
      <c r="J86" s="2"/>
      <c r="K86" s="4"/>
      <c r="L86" s="4"/>
      <c r="M86" s="2"/>
      <c r="N86" s="2"/>
      <c r="O86" s="2"/>
      <c r="P86" s="72"/>
      <c r="Q86" s="63"/>
      <c r="R86" s="64"/>
      <c r="S86" s="64"/>
      <c r="T86" s="2"/>
      <c r="U86" s="2"/>
      <c r="V86" s="2"/>
      <c r="W86" s="2"/>
      <c r="X86" s="2"/>
      <c r="Y86" s="2"/>
      <c r="Z86" s="2"/>
      <c r="AA86" s="2"/>
      <c r="AB86" s="30"/>
    </row>
    <row r="87" spans="1:28" ht="19.5" customHeight="1" x14ac:dyDescent="0.25">
      <c r="A87" s="23" t="s">
        <v>75</v>
      </c>
      <c r="B87" s="1" t="s">
        <v>5</v>
      </c>
      <c r="C87" s="1" t="s">
        <v>42</v>
      </c>
      <c r="D87" s="15">
        <v>267</v>
      </c>
      <c r="E87" s="205">
        <v>148</v>
      </c>
      <c r="F87" s="112">
        <v>44831</v>
      </c>
      <c r="G87" s="112">
        <f t="shared" ref="G87:G88" si="17">F87+E87</f>
        <v>44979</v>
      </c>
      <c r="H87" s="29"/>
      <c r="I87" s="2"/>
      <c r="J87" s="2"/>
      <c r="K87" s="4"/>
      <c r="L87" s="4"/>
      <c r="M87" s="2"/>
      <c r="N87" s="2"/>
      <c r="O87" s="2"/>
      <c r="P87" s="72"/>
      <c r="Q87" s="63"/>
      <c r="R87" s="64"/>
      <c r="S87" s="64"/>
      <c r="T87" s="2"/>
      <c r="U87" s="2"/>
      <c r="V87" s="2"/>
      <c r="W87" s="2"/>
      <c r="X87" s="2"/>
      <c r="Y87" s="2"/>
      <c r="Z87" s="2"/>
      <c r="AA87" s="2"/>
      <c r="AB87" s="30"/>
    </row>
    <row r="88" spans="1:28" ht="19.5" customHeight="1" x14ac:dyDescent="0.25">
      <c r="A88" s="23" t="s">
        <v>67</v>
      </c>
      <c r="B88" s="1" t="s">
        <v>5</v>
      </c>
      <c r="C88" s="1" t="s">
        <v>42</v>
      </c>
      <c r="D88" s="15">
        <v>267</v>
      </c>
      <c r="E88" s="205">
        <v>15</v>
      </c>
      <c r="F88" s="112">
        <f>F83</f>
        <v>45031</v>
      </c>
      <c r="G88" s="112">
        <f t="shared" si="17"/>
        <v>45046</v>
      </c>
      <c r="H88" s="29"/>
      <c r="I88" s="2"/>
      <c r="J88" s="2"/>
      <c r="K88" s="4"/>
      <c r="L88" s="4"/>
      <c r="M88" s="2"/>
      <c r="N88" s="2"/>
      <c r="O88" s="2"/>
      <c r="P88" s="72"/>
      <c r="Q88" s="63"/>
      <c r="R88" s="64"/>
      <c r="S88" s="64"/>
      <c r="T88" s="2"/>
      <c r="U88" s="2"/>
      <c r="V88" s="2"/>
      <c r="W88" s="2"/>
      <c r="X88" s="2"/>
      <c r="Y88" s="2"/>
      <c r="Z88" s="2"/>
      <c r="AA88" s="2"/>
      <c r="AB88" s="30"/>
    </row>
    <row r="89" spans="1:28" ht="19.5" customHeight="1" x14ac:dyDescent="0.25">
      <c r="A89" s="45" t="s">
        <v>72</v>
      </c>
      <c r="B89" s="1" t="s">
        <v>5</v>
      </c>
      <c r="C89" s="1"/>
      <c r="D89" s="11"/>
      <c r="E89" s="1">
        <f t="shared" si="16"/>
        <v>242</v>
      </c>
      <c r="F89" s="12">
        <f>F90</f>
        <v>44804</v>
      </c>
      <c r="G89" s="60">
        <f>G92</f>
        <v>45046</v>
      </c>
      <c r="H89" s="29"/>
      <c r="I89" s="2"/>
      <c r="J89" s="2"/>
      <c r="K89" s="4"/>
      <c r="L89" s="4"/>
      <c r="M89" s="2"/>
      <c r="N89" s="2"/>
      <c r="O89" s="2"/>
      <c r="P89" s="72"/>
      <c r="Q89" s="63"/>
      <c r="R89" s="64"/>
      <c r="S89" s="64"/>
      <c r="T89" s="2"/>
      <c r="U89" s="2"/>
      <c r="V89" s="2"/>
      <c r="W89" s="2"/>
      <c r="X89" s="2"/>
      <c r="Y89" s="2"/>
      <c r="Z89" s="2"/>
      <c r="AA89" s="2"/>
      <c r="AB89" s="30"/>
    </row>
    <row r="90" spans="1:28" ht="19.5" customHeight="1" x14ac:dyDescent="0.25">
      <c r="A90" s="23" t="s">
        <v>74</v>
      </c>
      <c r="B90" s="1" t="s">
        <v>5</v>
      </c>
      <c r="C90" s="1" t="s">
        <v>77</v>
      </c>
      <c r="D90" s="1">
        <v>11322</v>
      </c>
      <c r="E90" s="205">
        <v>91</v>
      </c>
      <c r="F90" s="112">
        <v>44804</v>
      </c>
      <c r="G90" s="112">
        <f>F90+E90</f>
        <v>44895</v>
      </c>
      <c r="H90" s="29"/>
      <c r="I90" s="2"/>
      <c r="J90" s="2"/>
      <c r="K90" s="4"/>
      <c r="L90" s="4"/>
      <c r="M90" s="2"/>
      <c r="N90" s="2"/>
      <c r="O90" s="2"/>
      <c r="P90" s="72"/>
      <c r="Q90" s="63"/>
      <c r="R90" s="64"/>
      <c r="S90" s="64"/>
      <c r="T90" s="2"/>
      <c r="U90" s="2"/>
      <c r="V90" s="2"/>
      <c r="W90" s="2"/>
      <c r="X90" s="2"/>
      <c r="Y90" s="2"/>
      <c r="Z90" s="2"/>
      <c r="AA90" s="2"/>
      <c r="AB90" s="30"/>
    </row>
    <row r="91" spans="1:28" ht="19.5" customHeight="1" x14ac:dyDescent="0.25">
      <c r="A91" s="23" t="s">
        <v>75</v>
      </c>
      <c r="B91" s="1" t="s">
        <v>5</v>
      </c>
      <c r="C91" s="1" t="s">
        <v>42</v>
      </c>
      <c r="D91" s="1">
        <v>1260</v>
      </c>
      <c r="E91" s="205">
        <v>60</v>
      </c>
      <c r="F91" s="112">
        <v>44835</v>
      </c>
      <c r="G91" s="112">
        <f t="shared" ref="G91:G92" si="18">F91+E91</f>
        <v>44895</v>
      </c>
      <c r="H91" s="29"/>
      <c r="I91" s="2"/>
      <c r="J91" s="2"/>
      <c r="K91" s="4"/>
      <c r="L91" s="4"/>
      <c r="M91" s="2"/>
      <c r="N91" s="2"/>
      <c r="O91" s="2"/>
      <c r="P91" s="72"/>
      <c r="Q91" s="63"/>
      <c r="R91" s="64"/>
      <c r="S91" s="64"/>
      <c r="T91" s="2"/>
      <c r="U91" s="2"/>
      <c r="V91" s="2"/>
      <c r="W91" s="2"/>
      <c r="X91" s="2"/>
      <c r="Y91" s="2"/>
      <c r="Z91" s="2"/>
      <c r="AA91" s="2"/>
      <c r="AB91" s="30"/>
    </row>
    <row r="92" spans="1:28" ht="19.5" customHeight="1" x14ac:dyDescent="0.25">
      <c r="A92" s="23" t="s">
        <v>67</v>
      </c>
      <c r="B92" s="1" t="s">
        <v>5</v>
      </c>
      <c r="C92" s="1" t="s">
        <v>42</v>
      </c>
      <c r="D92" s="15">
        <v>1260</v>
      </c>
      <c r="E92" s="205">
        <v>15</v>
      </c>
      <c r="F92" s="112">
        <f>F88</f>
        <v>45031</v>
      </c>
      <c r="G92" s="112">
        <f t="shared" si="18"/>
        <v>45046</v>
      </c>
      <c r="H92" s="29"/>
      <c r="I92" s="2"/>
      <c r="J92" s="2"/>
      <c r="K92" s="4"/>
      <c r="L92" s="4"/>
      <c r="M92" s="2"/>
      <c r="N92" s="2"/>
      <c r="O92" s="2"/>
      <c r="P92" s="72"/>
      <c r="Q92" s="63"/>
      <c r="R92" s="64"/>
      <c r="S92" s="64"/>
      <c r="T92" s="2"/>
      <c r="U92" s="2"/>
      <c r="V92" s="2"/>
      <c r="W92" s="2"/>
      <c r="X92" s="2"/>
      <c r="Y92" s="2"/>
      <c r="Z92" s="2"/>
      <c r="AA92" s="2"/>
      <c r="AB92" s="30"/>
    </row>
    <row r="93" spans="1:28" ht="19.5" customHeight="1" x14ac:dyDescent="0.25">
      <c r="A93" s="163" t="s">
        <v>73</v>
      </c>
      <c r="B93" s="205" t="s">
        <v>5</v>
      </c>
      <c r="C93" s="205"/>
      <c r="D93" s="8"/>
      <c r="E93" s="205">
        <f>G93-F93</f>
        <v>211</v>
      </c>
      <c r="F93" s="112">
        <f>F94</f>
        <v>44835</v>
      </c>
      <c r="G93" s="134">
        <f>G96</f>
        <v>45046</v>
      </c>
      <c r="H93" s="29"/>
      <c r="I93" s="2"/>
      <c r="J93" s="2"/>
      <c r="K93" s="4"/>
      <c r="L93" s="4"/>
      <c r="M93" s="2"/>
      <c r="N93" s="2"/>
      <c r="O93" s="2"/>
      <c r="P93" s="72"/>
      <c r="Q93" s="63"/>
      <c r="R93" s="64"/>
      <c r="S93" s="64"/>
      <c r="T93" s="2"/>
      <c r="U93" s="2"/>
      <c r="V93" s="2"/>
      <c r="W93" s="2"/>
      <c r="X93" s="2"/>
      <c r="Y93" s="2"/>
      <c r="Z93" s="2"/>
      <c r="AA93" s="2"/>
      <c r="AB93" s="30"/>
    </row>
    <row r="94" spans="1:28" ht="19.5" customHeight="1" x14ac:dyDescent="0.25">
      <c r="A94" s="139" t="s">
        <v>74</v>
      </c>
      <c r="B94" s="205" t="s">
        <v>5</v>
      </c>
      <c r="C94" s="205" t="s">
        <v>77</v>
      </c>
      <c r="D94" s="205">
        <v>1419</v>
      </c>
      <c r="E94" s="205">
        <v>30</v>
      </c>
      <c r="F94" s="112">
        <v>44835</v>
      </c>
      <c r="G94" s="112">
        <f t="shared" ref="G94:G96" si="19">F94+E94</f>
        <v>44865</v>
      </c>
      <c r="H94" s="29"/>
      <c r="I94" s="2"/>
      <c r="J94" s="2"/>
      <c r="K94" s="4"/>
      <c r="L94" s="4"/>
      <c r="M94" s="2"/>
      <c r="N94" s="2"/>
      <c r="O94" s="2"/>
      <c r="P94" s="72"/>
      <c r="Q94" s="63"/>
      <c r="R94" s="64"/>
      <c r="S94" s="64"/>
      <c r="T94" s="2"/>
      <c r="U94" s="2"/>
      <c r="V94" s="2"/>
      <c r="W94" s="2"/>
      <c r="X94" s="2"/>
      <c r="Y94" s="2"/>
      <c r="Z94" s="2"/>
      <c r="AA94" s="2"/>
      <c r="AB94" s="30"/>
    </row>
    <row r="95" spans="1:28" ht="19.5" customHeight="1" x14ac:dyDescent="0.25">
      <c r="A95" s="23" t="s">
        <v>75</v>
      </c>
      <c r="B95" s="205" t="s">
        <v>5</v>
      </c>
      <c r="C95" s="205" t="s">
        <v>42</v>
      </c>
      <c r="D95" s="205">
        <v>240</v>
      </c>
      <c r="E95" s="205">
        <v>28</v>
      </c>
      <c r="F95" s="112">
        <f>G94+2</f>
        <v>44867</v>
      </c>
      <c r="G95" s="112">
        <f t="shared" si="19"/>
        <v>44895</v>
      </c>
      <c r="H95" s="29"/>
      <c r="I95" s="2"/>
      <c r="J95" s="2"/>
      <c r="K95" s="4"/>
      <c r="L95" s="4"/>
      <c r="M95" s="2"/>
      <c r="N95" s="2"/>
      <c r="O95" s="2"/>
      <c r="P95" s="72"/>
      <c r="Q95" s="63"/>
      <c r="R95" s="64"/>
      <c r="S95" s="64"/>
      <c r="T95" s="2"/>
      <c r="U95" s="2"/>
      <c r="V95" s="2"/>
      <c r="W95" s="2"/>
      <c r="X95" s="2"/>
      <c r="Y95" s="2"/>
      <c r="Z95" s="2"/>
      <c r="AA95" s="2"/>
      <c r="AB95" s="30"/>
    </row>
    <row r="96" spans="1:28" ht="19.5" customHeight="1" x14ac:dyDescent="0.25">
      <c r="A96" s="23" t="s">
        <v>67</v>
      </c>
      <c r="B96" s="205" t="s">
        <v>5</v>
      </c>
      <c r="C96" s="205" t="s">
        <v>42</v>
      </c>
      <c r="D96" s="140">
        <v>200</v>
      </c>
      <c r="E96" s="205">
        <v>10</v>
      </c>
      <c r="F96" s="112">
        <f>F92+5</f>
        <v>45036</v>
      </c>
      <c r="G96" s="112">
        <f t="shared" si="19"/>
        <v>45046</v>
      </c>
      <c r="H96" s="29"/>
      <c r="I96" s="2"/>
      <c r="J96" s="2"/>
      <c r="K96" s="4"/>
      <c r="L96" s="4"/>
      <c r="M96" s="2"/>
      <c r="N96" s="2"/>
      <c r="O96" s="2"/>
      <c r="P96" s="72"/>
      <c r="Q96" s="63"/>
      <c r="R96" s="64"/>
      <c r="S96" s="64"/>
      <c r="T96" s="2"/>
      <c r="U96" s="2"/>
      <c r="V96" s="2"/>
      <c r="W96" s="2"/>
      <c r="X96" s="2"/>
      <c r="Y96" s="2"/>
      <c r="Z96" s="2"/>
      <c r="AA96" s="2"/>
      <c r="AB96" s="30"/>
    </row>
    <row r="97" spans="1:28" ht="19.5" customHeight="1" x14ac:dyDescent="0.25">
      <c r="A97" s="139" t="s">
        <v>34</v>
      </c>
      <c r="B97" s="205" t="s">
        <v>5</v>
      </c>
      <c r="C97" s="137" t="s">
        <v>38</v>
      </c>
      <c r="D97" s="140">
        <v>51</v>
      </c>
      <c r="E97" s="205">
        <v>56</v>
      </c>
      <c r="F97" s="12">
        <v>45017</v>
      </c>
      <c r="G97" s="60">
        <f>F97+E97</f>
        <v>45073</v>
      </c>
      <c r="H97" s="29"/>
      <c r="I97" s="2"/>
      <c r="J97" s="2"/>
      <c r="K97" s="4"/>
      <c r="L97" s="4"/>
      <c r="M97" s="2"/>
      <c r="N97" s="2"/>
      <c r="O97" s="2"/>
      <c r="P97" s="72"/>
      <c r="Q97" s="63"/>
      <c r="R97" s="64"/>
      <c r="S97" s="64"/>
      <c r="T97" s="2"/>
      <c r="U97" s="2"/>
      <c r="V97" s="2"/>
      <c r="W97" s="2"/>
      <c r="X97" s="2"/>
      <c r="Y97" s="2"/>
      <c r="Z97" s="2"/>
      <c r="AA97" s="2"/>
      <c r="AB97" s="30"/>
    </row>
    <row r="98" spans="1:28" ht="19.5" customHeight="1" x14ac:dyDescent="0.25">
      <c r="A98" s="27" t="s">
        <v>89</v>
      </c>
      <c r="B98" s="205" t="s">
        <v>5</v>
      </c>
      <c r="C98" s="205"/>
      <c r="D98" s="205"/>
      <c r="E98" s="205">
        <f t="shared" si="16"/>
        <v>14</v>
      </c>
      <c r="F98" s="143">
        <f>F99</f>
        <v>45030</v>
      </c>
      <c r="G98" s="144">
        <f>G101</f>
        <v>45044</v>
      </c>
      <c r="H98" s="29"/>
      <c r="I98" s="2"/>
      <c r="J98" s="2"/>
      <c r="K98" s="4"/>
      <c r="L98" s="4"/>
      <c r="M98" s="2"/>
      <c r="N98" s="2"/>
      <c r="O98" s="2"/>
      <c r="P98" s="72"/>
      <c r="Q98" s="63"/>
      <c r="R98" s="64"/>
      <c r="S98" s="64"/>
      <c r="T98" s="2"/>
      <c r="U98" s="2"/>
      <c r="V98" s="2"/>
      <c r="W98" s="2"/>
      <c r="X98" s="2"/>
      <c r="Y98" s="2"/>
      <c r="Z98" s="2"/>
      <c r="AA98" s="2"/>
      <c r="AB98" s="30"/>
    </row>
    <row r="99" spans="1:28" ht="19.5" customHeight="1" x14ac:dyDescent="0.25">
      <c r="A99" s="28" t="s">
        <v>65</v>
      </c>
      <c r="B99" s="205" t="s">
        <v>5</v>
      </c>
      <c r="C99" s="154" t="s">
        <v>35</v>
      </c>
      <c r="D99" s="205">
        <v>23</v>
      </c>
      <c r="E99" s="205">
        <v>3</v>
      </c>
      <c r="F99" s="143">
        <v>45030</v>
      </c>
      <c r="G99" s="144">
        <f>F99+E99</f>
        <v>45033</v>
      </c>
      <c r="H99" s="29"/>
      <c r="I99" s="2"/>
      <c r="J99" s="2"/>
      <c r="K99" s="4"/>
      <c r="L99" s="4"/>
      <c r="M99" s="2"/>
      <c r="N99" s="2"/>
      <c r="O99" s="2"/>
      <c r="P99" s="72"/>
      <c r="Q99" s="63"/>
      <c r="R99" s="64"/>
      <c r="S99" s="64"/>
      <c r="T99" s="2"/>
      <c r="U99" s="2"/>
      <c r="V99" s="2"/>
      <c r="W99" s="2"/>
      <c r="X99" s="2"/>
      <c r="Y99" s="2"/>
      <c r="Z99" s="2"/>
      <c r="AA99" s="2"/>
      <c r="AB99" s="30"/>
    </row>
    <row r="100" spans="1:28" ht="19.5" customHeight="1" x14ac:dyDescent="0.25">
      <c r="A100" s="28" t="s">
        <v>103</v>
      </c>
      <c r="B100" s="205" t="s">
        <v>5</v>
      </c>
      <c r="C100" s="154" t="s">
        <v>42</v>
      </c>
      <c r="D100" s="205">
        <v>18</v>
      </c>
      <c r="E100" s="205">
        <v>2</v>
      </c>
      <c r="F100" s="143">
        <f>G99+1</f>
        <v>45034</v>
      </c>
      <c r="G100" s="144">
        <f>F100+E100</f>
        <v>45036</v>
      </c>
      <c r="H100" s="29"/>
      <c r="I100" s="2"/>
      <c r="J100" s="2"/>
      <c r="K100" s="4"/>
      <c r="L100" s="4"/>
      <c r="M100" s="2"/>
      <c r="N100" s="2"/>
      <c r="O100" s="2"/>
      <c r="P100" s="72"/>
      <c r="Q100" s="63"/>
      <c r="R100" s="64"/>
      <c r="S100" s="64"/>
      <c r="T100" s="2"/>
      <c r="U100" s="2"/>
      <c r="V100" s="2"/>
      <c r="W100" s="2"/>
      <c r="X100" s="2"/>
      <c r="Y100" s="2"/>
      <c r="Z100" s="2"/>
      <c r="AA100" s="2"/>
      <c r="AB100" s="30"/>
    </row>
    <row r="101" spans="1:28" ht="19.5" customHeight="1" x14ac:dyDescent="0.25">
      <c r="A101" s="28" t="s">
        <v>109</v>
      </c>
      <c r="B101" s="205" t="s">
        <v>5</v>
      </c>
      <c r="C101" s="154" t="s">
        <v>42</v>
      </c>
      <c r="D101" s="205">
        <v>110.7</v>
      </c>
      <c r="E101" s="205">
        <v>7</v>
      </c>
      <c r="F101" s="143">
        <f>G100+1</f>
        <v>45037</v>
      </c>
      <c r="G101" s="144">
        <f>F101+E101</f>
        <v>45044</v>
      </c>
      <c r="H101" s="29"/>
      <c r="I101" s="2"/>
      <c r="J101" s="2"/>
      <c r="K101" s="4"/>
      <c r="L101" s="4"/>
      <c r="M101" s="2"/>
      <c r="N101" s="2"/>
      <c r="O101" s="2"/>
      <c r="P101" s="72"/>
      <c r="Q101" s="63"/>
      <c r="R101" s="64"/>
      <c r="S101" s="64"/>
      <c r="T101" s="2"/>
      <c r="U101" s="2"/>
      <c r="V101" s="2"/>
      <c r="W101" s="2"/>
      <c r="X101" s="2"/>
      <c r="Y101" s="2"/>
      <c r="Z101" s="2"/>
      <c r="AA101" s="2"/>
      <c r="AB101" s="30"/>
    </row>
    <row r="102" spans="1:28" ht="19.5" customHeight="1" x14ac:dyDescent="0.25">
      <c r="A102" s="46" t="s">
        <v>90</v>
      </c>
      <c r="B102" s="205" t="s">
        <v>5</v>
      </c>
      <c r="C102" s="154" t="s">
        <v>42</v>
      </c>
      <c r="D102" s="205">
        <v>131</v>
      </c>
      <c r="E102" s="205">
        <f>G102-F102</f>
        <v>0</v>
      </c>
      <c r="F102" s="112">
        <f>F105</f>
        <v>45091</v>
      </c>
      <c r="G102" s="134">
        <f>G104</f>
        <v>45091</v>
      </c>
      <c r="H102" s="29"/>
      <c r="I102" s="2"/>
      <c r="J102" s="2"/>
      <c r="K102" s="4"/>
      <c r="L102" s="4"/>
      <c r="M102" s="2"/>
      <c r="N102" s="2"/>
      <c r="O102" s="2"/>
      <c r="P102" s="72"/>
      <c r="Q102" s="63"/>
      <c r="R102" s="64"/>
      <c r="S102" s="64"/>
      <c r="T102" s="2"/>
      <c r="U102" s="2"/>
      <c r="V102" s="2"/>
      <c r="W102" s="2"/>
      <c r="X102" s="2"/>
      <c r="Y102" s="2"/>
      <c r="Z102" s="2"/>
      <c r="AA102" s="2"/>
      <c r="AB102" s="30"/>
    </row>
    <row r="103" spans="1:28" ht="19.5" customHeight="1" x14ac:dyDescent="0.25">
      <c r="A103" s="28" t="s">
        <v>147</v>
      </c>
      <c r="B103" s="205" t="s">
        <v>5</v>
      </c>
      <c r="C103" s="154" t="s">
        <v>37</v>
      </c>
      <c r="D103" s="205">
        <v>3050</v>
      </c>
      <c r="E103" s="205">
        <v>30</v>
      </c>
      <c r="F103" s="112">
        <f>G96</f>
        <v>45046</v>
      </c>
      <c r="G103" s="134">
        <f t="shared" ref="G103" si="20">F103+E103</f>
        <v>45076</v>
      </c>
      <c r="H103" s="29"/>
      <c r="I103" s="2"/>
      <c r="J103" s="2"/>
      <c r="K103" s="4"/>
      <c r="L103" s="4"/>
      <c r="M103" s="2"/>
      <c r="N103" s="2"/>
      <c r="O103" s="2"/>
      <c r="P103" s="72"/>
      <c r="Q103" s="63"/>
      <c r="R103" s="64"/>
      <c r="S103" s="64"/>
      <c r="T103" s="2"/>
      <c r="U103" s="2"/>
      <c r="V103" s="2"/>
      <c r="W103" s="2"/>
      <c r="X103" s="2"/>
      <c r="Y103" s="2"/>
      <c r="Z103" s="2"/>
      <c r="AA103" s="2"/>
      <c r="AB103" s="30"/>
    </row>
    <row r="104" spans="1:28" ht="19.5" customHeight="1" x14ac:dyDescent="0.25">
      <c r="A104" s="23" t="s">
        <v>148</v>
      </c>
      <c r="B104" s="205" t="s">
        <v>5</v>
      </c>
      <c r="C104" s="205" t="s">
        <v>42</v>
      </c>
      <c r="D104" s="140">
        <f>931+2613.9+85.5+1215.5+70</f>
        <v>4915.8999999999996</v>
      </c>
      <c r="E104" s="205">
        <v>15</v>
      </c>
      <c r="F104" s="12">
        <f>G103</f>
        <v>45076</v>
      </c>
      <c r="G104" s="60">
        <f>F104+E104</f>
        <v>45091</v>
      </c>
      <c r="H104" s="29"/>
      <c r="I104" s="2"/>
      <c r="J104" s="2"/>
      <c r="K104" s="4"/>
      <c r="L104" s="4"/>
      <c r="M104" s="2"/>
      <c r="N104" s="2"/>
      <c r="O104" s="2"/>
      <c r="P104" s="72"/>
      <c r="Q104" s="63"/>
      <c r="R104" s="64"/>
      <c r="S104" s="64"/>
      <c r="T104" s="2"/>
      <c r="U104" s="2"/>
      <c r="V104" s="2"/>
      <c r="W104" s="2"/>
      <c r="X104" s="2"/>
      <c r="Y104" s="2"/>
      <c r="Z104" s="2"/>
      <c r="AA104" s="2"/>
      <c r="AB104" s="30"/>
    </row>
    <row r="105" spans="1:28" ht="19.5" customHeight="1" x14ac:dyDescent="0.25">
      <c r="A105" s="28" t="s">
        <v>117</v>
      </c>
      <c r="B105" s="205" t="s">
        <v>5</v>
      </c>
      <c r="C105" s="154" t="s">
        <v>49</v>
      </c>
      <c r="D105" s="205">
        <v>1</v>
      </c>
      <c r="E105" s="167">
        <v>10</v>
      </c>
      <c r="F105" s="112">
        <f>G104</f>
        <v>45091</v>
      </c>
      <c r="G105" s="134">
        <f>F105+E105</f>
        <v>45101</v>
      </c>
      <c r="H105" s="29"/>
      <c r="I105" s="2"/>
      <c r="J105" s="2"/>
      <c r="K105" s="4"/>
      <c r="L105" s="4"/>
      <c r="M105" s="2"/>
      <c r="N105" s="2"/>
      <c r="O105" s="2"/>
      <c r="P105" s="72"/>
      <c r="Q105" s="63"/>
      <c r="R105" s="64"/>
      <c r="S105" s="64"/>
      <c r="T105" s="2"/>
      <c r="U105" s="2"/>
      <c r="V105" s="2"/>
      <c r="W105" s="2"/>
      <c r="X105" s="2"/>
      <c r="Y105" s="2"/>
      <c r="Z105" s="2"/>
      <c r="AA105" s="2"/>
      <c r="AB105" s="30"/>
    </row>
    <row r="106" spans="1:28" ht="19.5" customHeight="1" x14ac:dyDescent="0.25">
      <c r="A106" s="27" t="s">
        <v>91</v>
      </c>
      <c r="B106" s="205" t="s">
        <v>5</v>
      </c>
      <c r="C106" s="205"/>
      <c r="D106" s="205"/>
      <c r="E106" s="167">
        <f>G106-F106</f>
        <v>15</v>
      </c>
      <c r="F106" s="112">
        <f>G103</f>
        <v>45076</v>
      </c>
      <c r="G106" s="134">
        <f>G107</f>
        <v>45091</v>
      </c>
      <c r="H106" s="29"/>
      <c r="I106" s="2"/>
      <c r="J106" s="2"/>
      <c r="K106" s="4"/>
      <c r="L106" s="4"/>
      <c r="M106" s="2"/>
      <c r="N106" s="2"/>
      <c r="O106" s="2"/>
      <c r="P106" s="72"/>
      <c r="Q106" s="63"/>
      <c r="R106" s="64"/>
      <c r="S106" s="64"/>
      <c r="T106" s="2"/>
      <c r="U106" s="2"/>
      <c r="V106" s="2"/>
      <c r="W106" s="2"/>
      <c r="X106" s="2"/>
      <c r="Y106" s="2"/>
      <c r="Z106" s="2"/>
      <c r="AA106" s="2"/>
      <c r="AB106" s="30"/>
    </row>
    <row r="107" spans="1:28" ht="19.5" customHeight="1" x14ac:dyDescent="0.25">
      <c r="A107" s="23" t="s">
        <v>67</v>
      </c>
      <c r="B107" s="205" t="s">
        <v>5</v>
      </c>
      <c r="C107" s="205" t="s">
        <v>42</v>
      </c>
      <c r="D107" s="140">
        <v>15134</v>
      </c>
      <c r="E107" s="205">
        <v>30</v>
      </c>
      <c r="F107" s="12">
        <v>45061</v>
      </c>
      <c r="G107" s="60">
        <f>F107+E107</f>
        <v>45091</v>
      </c>
      <c r="H107" s="29"/>
      <c r="I107" s="2"/>
      <c r="J107" s="2"/>
      <c r="K107" s="4"/>
      <c r="L107" s="4"/>
      <c r="M107" s="2"/>
      <c r="N107" s="2"/>
      <c r="O107" s="2"/>
      <c r="P107" s="72"/>
      <c r="Q107" s="63"/>
      <c r="R107" s="64"/>
      <c r="S107" s="64"/>
      <c r="T107" s="2"/>
      <c r="U107" s="2"/>
      <c r="V107" s="2"/>
      <c r="W107" s="2"/>
      <c r="X107" s="2"/>
      <c r="Y107" s="2"/>
      <c r="Z107" s="2"/>
      <c r="AA107" s="2"/>
      <c r="AB107" s="30"/>
    </row>
    <row r="108" spans="1:28" ht="19.5" customHeight="1" x14ac:dyDescent="0.25">
      <c r="A108" s="49" t="s">
        <v>8</v>
      </c>
      <c r="B108" s="205" t="s">
        <v>5</v>
      </c>
      <c r="C108" s="205"/>
      <c r="D108" s="8"/>
      <c r="E108" s="167">
        <f t="shared" ref="E108:E111" si="21">G108-F108</f>
        <v>46</v>
      </c>
      <c r="F108" s="112">
        <f>F109</f>
        <v>44590</v>
      </c>
      <c r="G108" s="134">
        <f>G110</f>
        <v>44636</v>
      </c>
      <c r="H108" s="29"/>
      <c r="I108" s="2"/>
      <c r="J108" s="2"/>
      <c r="K108" s="4"/>
      <c r="L108" s="4"/>
      <c r="M108" s="2"/>
      <c r="N108" s="2"/>
      <c r="O108" s="2"/>
      <c r="P108" s="72"/>
      <c r="Q108" s="63"/>
      <c r="R108" s="64"/>
      <c r="S108" s="64"/>
      <c r="T108" s="2"/>
      <c r="U108" s="2"/>
      <c r="V108" s="2"/>
      <c r="W108" s="2"/>
      <c r="X108" s="2"/>
      <c r="Y108" s="2"/>
      <c r="Z108" s="2"/>
      <c r="AA108" s="2"/>
      <c r="AB108" s="30"/>
    </row>
    <row r="109" spans="1:28" ht="19.5" customHeight="1" x14ac:dyDescent="0.25">
      <c r="A109" s="50" t="s">
        <v>83</v>
      </c>
      <c r="B109" s="205" t="s">
        <v>5</v>
      </c>
      <c r="C109" s="205"/>
      <c r="D109" s="8"/>
      <c r="E109" s="167">
        <v>30</v>
      </c>
      <c r="F109" s="112">
        <f>G75</f>
        <v>44590</v>
      </c>
      <c r="G109" s="134">
        <f>F109+E109</f>
        <v>44620</v>
      </c>
      <c r="H109" s="170"/>
      <c r="I109" s="2"/>
      <c r="J109" s="2"/>
      <c r="K109" s="4"/>
      <c r="L109" s="4"/>
      <c r="M109" s="2"/>
      <c r="N109" s="2"/>
      <c r="O109" s="2"/>
      <c r="P109" s="72"/>
      <c r="Q109" s="63"/>
      <c r="R109" s="64"/>
      <c r="S109" s="64"/>
      <c r="T109" s="2"/>
      <c r="U109" s="2"/>
      <c r="V109" s="2"/>
      <c r="W109" s="2"/>
      <c r="X109" s="2"/>
      <c r="Y109" s="2"/>
      <c r="Z109" s="2"/>
      <c r="AA109" s="2"/>
      <c r="AB109" s="30"/>
    </row>
    <row r="110" spans="1:28" ht="19.5" customHeight="1" x14ac:dyDescent="0.25">
      <c r="A110" s="169" t="s">
        <v>84</v>
      </c>
      <c r="B110" s="205" t="s">
        <v>5</v>
      </c>
      <c r="C110" s="205"/>
      <c r="D110" s="8"/>
      <c r="E110" s="167">
        <f t="shared" si="21"/>
        <v>15</v>
      </c>
      <c r="F110" s="112">
        <f>G109+1</f>
        <v>44621</v>
      </c>
      <c r="G110" s="134">
        <f>F110+15</f>
        <v>44636</v>
      </c>
      <c r="H110" s="29"/>
      <c r="I110" s="2"/>
      <c r="J110" s="2"/>
      <c r="K110" s="4"/>
      <c r="L110" s="4"/>
      <c r="M110" s="2"/>
      <c r="N110" s="2"/>
      <c r="O110" s="2"/>
      <c r="P110" s="72"/>
      <c r="Q110" s="63"/>
      <c r="R110" s="64"/>
      <c r="S110" s="64"/>
      <c r="T110" s="2"/>
      <c r="U110" s="2"/>
      <c r="V110" s="2"/>
      <c r="W110" s="2"/>
      <c r="X110" s="2"/>
      <c r="Y110" s="2"/>
      <c r="Z110" s="2"/>
      <c r="AA110" s="2"/>
      <c r="AB110" s="30"/>
    </row>
    <row r="111" spans="1:28" ht="19.5" customHeight="1" x14ac:dyDescent="0.25">
      <c r="A111" s="168" t="s">
        <v>9</v>
      </c>
      <c r="B111" s="205" t="s">
        <v>5</v>
      </c>
      <c r="C111" s="205"/>
      <c r="D111" s="8"/>
      <c r="E111" s="167">
        <f t="shared" si="21"/>
        <v>101</v>
      </c>
      <c r="F111" s="112">
        <f>F112</f>
        <v>44636</v>
      </c>
      <c r="G111" s="134">
        <f>G117</f>
        <v>44737</v>
      </c>
      <c r="H111" s="29"/>
      <c r="I111" s="2"/>
      <c r="J111" s="2"/>
      <c r="K111" s="4"/>
      <c r="L111" s="4"/>
      <c r="M111" s="2"/>
      <c r="N111" s="2"/>
      <c r="O111" s="2"/>
      <c r="P111" s="72"/>
      <c r="Q111" s="63"/>
      <c r="R111" s="64"/>
      <c r="S111" s="64"/>
      <c r="T111" s="2"/>
      <c r="U111" s="2"/>
      <c r="V111" s="2"/>
      <c r="W111" s="2"/>
      <c r="X111" s="2"/>
      <c r="Y111" s="2"/>
      <c r="Z111" s="2"/>
      <c r="AA111" s="2"/>
      <c r="AB111" s="30"/>
    </row>
    <row r="112" spans="1:28" ht="20.25" customHeight="1" x14ac:dyDescent="0.25">
      <c r="A112" s="171" t="s">
        <v>95</v>
      </c>
      <c r="B112" s="205" t="s">
        <v>5</v>
      </c>
      <c r="C112" s="205"/>
      <c r="D112" s="8"/>
      <c r="E112" s="205">
        <v>3</v>
      </c>
      <c r="F112" s="112">
        <f>G110</f>
        <v>44636</v>
      </c>
      <c r="G112" s="134">
        <f>F112+E112</f>
        <v>44639</v>
      </c>
      <c r="H112" s="29"/>
      <c r="I112" s="2"/>
      <c r="J112" s="2"/>
      <c r="K112" s="4"/>
      <c r="L112" s="4"/>
      <c r="M112" s="2"/>
      <c r="N112" s="2"/>
      <c r="O112" s="2"/>
      <c r="P112" s="72"/>
      <c r="Q112" s="63"/>
      <c r="R112" s="64"/>
      <c r="S112" s="64"/>
      <c r="T112" s="2"/>
      <c r="U112" s="2"/>
      <c r="V112" s="2"/>
      <c r="W112" s="2"/>
      <c r="X112" s="2"/>
      <c r="Y112" s="2"/>
      <c r="Z112" s="2"/>
      <c r="AA112" s="2"/>
      <c r="AB112" s="30"/>
    </row>
    <row r="113" spans="1:28" ht="37.5" customHeight="1" x14ac:dyDescent="0.25">
      <c r="A113" s="172" t="s">
        <v>10</v>
      </c>
      <c r="B113" s="205" t="s">
        <v>5</v>
      </c>
      <c r="C113" s="205"/>
      <c r="D113" s="8"/>
      <c r="E113" s="205">
        <v>35</v>
      </c>
      <c r="F113" s="112">
        <f>G110</f>
        <v>44636</v>
      </c>
      <c r="G113" s="134">
        <f t="shared" ref="G113:G117" si="22">F113+E113</f>
        <v>44671</v>
      </c>
      <c r="H113" s="29"/>
      <c r="I113" s="2"/>
      <c r="J113" s="2"/>
      <c r="K113" s="4"/>
      <c r="L113" s="4"/>
      <c r="M113" s="2"/>
      <c r="N113" s="2"/>
      <c r="O113" s="2"/>
      <c r="P113" s="72"/>
      <c r="Q113" s="63"/>
      <c r="R113" s="64"/>
      <c r="S113" s="64"/>
      <c r="T113" s="2"/>
      <c r="U113" s="2"/>
      <c r="V113" s="2"/>
      <c r="W113" s="2"/>
      <c r="X113" s="2"/>
      <c r="Y113" s="2"/>
      <c r="Z113" s="2"/>
      <c r="AA113" s="2"/>
      <c r="AB113" s="30"/>
    </row>
    <row r="114" spans="1:28" ht="19.5" customHeight="1" x14ac:dyDescent="0.25">
      <c r="A114" s="171" t="s">
        <v>11</v>
      </c>
      <c r="B114" s="205" t="s">
        <v>5</v>
      </c>
      <c r="C114" s="205"/>
      <c r="D114" s="8"/>
      <c r="E114" s="205">
        <v>35</v>
      </c>
      <c r="F114" s="112">
        <f>F113</f>
        <v>44636</v>
      </c>
      <c r="G114" s="134">
        <f t="shared" si="22"/>
        <v>44671</v>
      </c>
      <c r="H114" s="29"/>
      <c r="I114" s="2"/>
      <c r="J114" s="2"/>
      <c r="K114" s="4"/>
      <c r="L114" s="4"/>
      <c r="M114" s="2"/>
      <c r="N114" s="2"/>
      <c r="O114" s="2"/>
      <c r="P114" s="72"/>
      <c r="Q114" s="63"/>
      <c r="R114" s="64"/>
      <c r="S114" s="64"/>
      <c r="T114" s="2"/>
      <c r="U114" s="2"/>
      <c r="V114" s="2"/>
      <c r="W114" s="2"/>
      <c r="X114" s="2"/>
      <c r="Y114" s="2"/>
      <c r="Z114" s="2"/>
      <c r="AA114" s="2"/>
      <c r="AB114" s="30"/>
    </row>
    <row r="115" spans="1:28" ht="19.5" customHeight="1" x14ac:dyDescent="0.25">
      <c r="A115" s="171" t="s">
        <v>12</v>
      </c>
      <c r="B115" s="205" t="s">
        <v>5</v>
      </c>
      <c r="C115" s="205"/>
      <c r="D115" s="8"/>
      <c r="E115" s="205">
        <v>3</v>
      </c>
      <c r="F115" s="112">
        <f>G114+1</f>
        <v>44672</v>
      </c>
      <c r="G115" s="134">
        <f t="shared" si="22"/>
        <v>44675</v>
      </c>
      <c r="H115" s="29"/>
      <c r="I115" s="2"/>
      <c r="J115" s="2"/>
      <c r="K115" s="4"/>
      <c r="L115" s="4"/>
      <c r="M115" s="2"/>
      <c r="N115" s="2"/>
      <c r="O115" s="2"/>
      <c r="P115" s="72"/>
      <c r="Q115" s="63"/>
      <c r="R115" s="64"/>
      <c r="S115" s="64"/>
      <c r="T115" s="2"/>
      <c r="U115" s="2"/>
      <c r="V115" s="2"/>
      <c r="W115" s="2"/>
      <c r="X115" s="2"/>
      <c r="Y115" s="2"/>
      <c r="Z115" s="2"/>
      <c r="AA115" s="2"/>
      <c r="AB115" s="30"/>
    </row>
    <row r="116" spans="1:28" ht="19.5" customHeight="1" x14ac:dyDescent="0.25">
      <c r="A116" s="171" t="s">
        <v>115</v>
      </c>
      <c r="B116" s="205" t="s">
        <v>5</v>
      </c>
      <c r="C116" s="205"/>
      <c r="D116" s="8"/>
      <c r="E116" s="205">
        <v>28</v>
      </c>
      <c r="F116" s="112">
        <f>G115+3</f>
        <v>44678</v>
      </c>
      <c r="G116" s="134">
        <f>F116+E116</f>
        <v>44706</v>
      </c>
      <c r="H116" s="29"/>
      <c r="I116" s="2"/>
      <c r="J116" s="2"/>
      <c r="K116" s="4"/>
      <c r="L116" s="4"/>
      <c r="M116" s="2"/>
      <c r="N116" s="2"/>
      <c r="O116" s="2"/>
      <c r="P116" s="72"/>
      <c r="Q116" s="63"/>
      <c r="R116" s="64"/>
      <c r="S116" s="64"/>
      <c r="T116" s="2"/>
      <c r="U116" s="2"/>
      <c r="V116" s="2"/>
      <c r="W116" s="2"/>
      <c r="X116" s="2"/>
      <c r="Y116" s="2"/>
      <c r="Z116" s="2"/>
      <c r="AA116" s="2"/>
      <c r="AB116" s="30"/>
    </row>
    <row r="117" spans="1:28" ht="19.5" customHeight="1" thickBot="1" x14ac:dyDescent="0.3">
      <c r="A117" s="171" t="s">
        <v>116</v>
      </c>
      <c r="B117" s="205" t="s">
        <v>5</v>
      </c>
      <c r="C117" s="205"/>
      <c r="D117" s="8"/>
      <c r="E117" s="205">
        <v>29</v>
      </c>
      <c r="F117" s="112">
        <f>G116+2</f>
        <v>44708</v>
      </c>
      <c r="G117" s="134">
        <f t="shared" si="22"/>
        <v>44737</v>
      </c>
      <c r="H117" s="173"/>
      <c r="I117" s="174"/>
      <c r="J117" s="174"/>
      <c r="K117" s="175"/>
      <c r="L117" s="175"/>
      <c r="M117" s="174"/>
      <c r="N117" s="174"/>
      <c r="O117" s="174"/>
      <c r="P117" s="74"/>
      <c r="Q117" s="68"/>
      <c r="R117" s="69"/>
      <c r="S117" s="69"/>
      <c r="T117" s="174"/>
      <c r="U117" s="174"/>
      <c r="V117" s="174"/>
      <c r="W117" s="174"/>
      <c r="X117" s="174"/>
      <c r="Y117" s="174"/>
      <c r="Z117" s="174"/>
      <c r="AA117" s="174"/>
      <c r="AB117" s="176"/>
    </row>
    <row r="118" spans="1:28" ht="19.5" customHeight="1" x14ac:dyDescent="0.25">
      <c r="A118" s="209"/>
      <c r="B118" s="177"/>
      <c r="C118" s="177"/>
      <c r="E118" s="177"/>
      <c r="F118" s="178"/>
      <c r="G118" s="178"/>
      <c r="K118" s="3"/>
      <c r="L118" s="3"/>
    </row>
    <row r="119" spans="1:28" ht="19.5" customHeight="1" x14ac:dyDescent="0.25">
      <c r="A119" s="298" t="s">
        <v>130</v>
      </c>
      <c r="B119" s="298"/>
      <c r="C119" s="298"/>
      <c r="D119" s="298"/>
      <c r="E119" s="298"/>
      <c r="F119" s="298"/>
      <c r="G119" s="298"/>
      <c r="K119" s="3"/>
      <c r="L119" s="3"/>
    </row>
    <row r="120" spans="1:28" ht="19.5" customHeight="1" x14ac:dyDescent="0.25">
      <c r="A120" s="298" t="s">
        <v>131</v>
      </c>
      <c r="B120" s="298"/>
      <c r="C120" s="298"/>
      <c r="D120" s="298"/>
      <c r="E120" s="298"/>
      <c r="F120" s="298"/>
      <c r="G120" s="298"/>
      <c r="K120" s="3"/>
      <c r="L120" s="3"/>
    </row>
    <row r="122" spans="1:28" ht="106.5" customHeight="1" x14ac:dyDescent="0.25">
      <c r="A122" s="281" t="s">
        <v>104</v>
      </c>
      <c r="B122" s="282"/>
      <c r="C122" s="282"/>
      <c r="D122" s="282"/>
      <c r="E122" s="282"/>
      <c r="F122" s="282"/>
      <c r="G122" s="282"/>
      <c r="H122" s="281" t="s">
        <v>151</v>
      </c>
      <c r="I122" s="281"/>
      <c r="J122" s="281"/>
      <c r="K122" s="281"/>
      <c r="L122" s="281"/>
      <c r="P122" s="281" t="s">
        <v>154</v>
      </c>
      <c r="Q122" s="281"/>
      <c r="R122" s="281"/>
      <c r="S122" s="281"/>
      <c r="T122" s="281"/>
    </row>
    <row r="155" spans="8:12" x14ac:dyDescent="0.25">
      <c r="H155" s="124"/>
    </row>
    <row r="160" spans="8:12" ht="15.75" customHeight="1" x14ac:dyDescent="0.25">
      <c r="H160" s="281" t="s">
        <v>105</v>
      </c>
      <c r="I160" s="281"/>
      <c r="J160" s="281"/>
      <c r="K160" s="281"/>
      <c r="L160" s="281"/>
    </row>
    <row r="161" spans="8:12" x14ac:dyDescent="0.25">
      <c r="H161" s="281"/>
      <c r="I161" s="281"/>
      <c r="J161" s="281"/>
      <c r="K161" s="281"/>
      <c r="L161" s="281"/>
    </row>
    <row r="162" spans="8:12" x14ac:dyDescent="0.25">
      <c r="H162" s="281"/>
      <c r="I162" s="281"/>
      <c r="J162" s="281"/>
      <c r="K162" s="281"/>
      <c r="L162" s="281"/>
    </row>
    <row r="163" spans="8:12" x14ac:dyDescent="0.25">
      <c r="H163" s="281"/>
      <c r="I163" s="281"/>
      <c r="J163" s="281"/>
      <c r="K163" s="281"/>
      <c r="L163" s="281"/>
    </row>
    <row r="164" spans="8:12" x14ac:dyDescent="0.25">
      <c r="H164" s="281"/>
      <c r="I164" s="281"/>
      <c r="J164" s="281"/>
      <c r="K164" s="281"/>
      <c r="L164" s="281"/>
    </row>
    <row r="165" spans="8:12" x14ac:dyDescent="0.25">
      <c r="H165" s="281"/>
      <c r="I165" s="281"/>
      <c r="J165" s="281"/>
      <c r="K165" s="281"/>
      <c r="L165" s="281"/>
    </row>
    <row r="166" spans="8:12" x14ac:dyDescent="0.25">
      <c r="H166" s="281"/>
      <c r="I166" s="281"/>
      <c r="J166" s="281"/>
      <c r="K166" s="281"/>
      <c r="L166" s="281"/>
    </row>
    <row r="167" spans="8:12" x14ac:dyDescent="0.25">
      <c r="H167" s="281"/>
      <c r="I167" s="281"/>
      <c r="J167" s="281"/>
      <c r="K167" s="281"/>
      <c r="L167" s="281"/>
    </row>
    <row r="168" spans="8:12" x14ac:dyDescent="0.25">
      <c r="H168" s="281"/>
      <c r="I168" s="281"/>
      <c r="J168" s="281"/>
      <c r="K168" s="281"/>
      <c r="L168" s="281"/>
    </row>
  </sheetData>
  <mergeCells count="19">
    <mergeCell ref="H160:L168"/>
    <mergeCell ref="Q6:AB6"/>
    <mergeCell ref="C51:C61"/>
    <mergeCell ref="D51:D61"/>
    <mergeCell ref="A119:G119"/>
    <mergeCell ref="A120:G120"/>
    <mergeCell ref="A122:G122"/>
    <mergeCell ref="H122:L122"/>
    <mergeCell ref="P122:T122"/>
    <mergeCell ref="W2:AA2"/>
    <mergeCell ref="A4:Z4"/>
    <mergeCell ref="A6:A7"/>
    <mergeCell ref="B6:B7"/>
    <mergeCell ref="C6:C7"/>
    <mergeCell ref="D6:D7"/>
    <mergeCell ref="E6:E7"/>
    <mergeCell ref="F6:F7"/>
    <mergeCell ref="G6:G7"/>
    <mergeCell ref="H6:P6"/>
  </mergeCells>
  <pageMargins left="0.39370078740157483" right="0.39370078740157483" top="0.39370078740157483" bottom="0.39370078740157483" header="0" footer="0.19685039370078741"/>
  <pageSetup paperSize="8" scale="57" fitToHeight="2" orientation="landscape" r:id="rId1"/>
  <headerFooter>
    <oddFooter>Страница  &amp;P из &amp;N</oddFooter>
  </headerFooter>
  <rowBreaks count="1" manualBreakCount="1">
    <brk id="61" max="27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0"/>
  <sheetViews>
    <sheetView showRuler="0" zoomScale="70" zoomScaleNormal="70" zoomScaleSheetLayoutView="100" workbookViewId="0">
      <pane xSplit="7" ySplit="4" topLeftCell="H59" activePane="bottomRight" state="frozen"/>
      <selection pane="topRight" activeCell="K1" sqref="K1"/>
      <selection pane="bottomLeft" activeCell="A5" sqref="A5"/>
      <selection pane="bottomRight" activeCell="A91" sqref="A91"/>
    </sheetView>
  </sheetViews>
  <sheetFormatPr defaultColWidth="8.85546875" defaultRowHeight="15" x14ac:dyDescent="0.25"/>
  <cols>
    <col min="1" max="1" width="79" customWidth="1"/>
    <col min="2" max="2" width="22.85546875" style="3" customWidth="1"/>
    <col min="3" max="3" width="6" style="3" customWidth="1"/>
    <col min="4" max="4" width="10.28515625" style="9" customWidth="1"/>
    <col min="5" max="5" width="12.28515625" style="3" customWidth="1"/>
    <col min="6" max="7" width="14.28515625" style="3" customWidth="1"/>
    <col min="8" max="8" width="14.28515625" style="3" hidden="1" customWidth="1"/>
    <col min="9" max="11" width="10.28515625" customWidth="1"/>
    <col min="25" max="29" width="0" hidden="1" customWidth="1"/>
  </cols>
  <sheetData>
    <row r="1" spans="1:29" ht="52.5" customHeight="1" x14ac:dyDescent="0.25">
      <c r="A1" s="280" t="s">
        <v>99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78"/>
    </row>
    <row r="2" spans="1:29" ht="19.5" customHeight="1" thickBot="1" x14ac:dyDescent="0.3">
      <c r="A2" s="78"/>
      <c r="B2" s="78"/>
      <c r="C2" s="78"/>
      <c r="D2" s="7"/>
      <c r="E2" s="78"/>
      <c r="F2" s="78"/>
      <c r="G2" s="78"/>
      <c r="H2" s="84"/>
      <c r="I2" s="78"/>
      <c r="J2" s="78"/>
      <c r="K2" s="78"/>
    </row>
    <row r="3" spans="1:29" ht="15.75" thickBot="1" x14ac:dyDescent="0.3">
      <c r="A3" s="283" t="s">
        <v>0</v>
      </c>
      <c r="B3" s="283" t="s">
        <v>1</v>
      </c>
      <c r="C3" s="284" t="s">
        <v>81</v>
      </c>
      <c r="D3" s="284" t="s">
        <v>82</v>
      </c>
      <c r="E3" s="286" t="s">
        <v>27</v>
      </c>
      <c r="F3" s="283" t="s">
        <v>2</v>
      </c>
      <c r="G3" s="287" t="s">
        <v>3</v>
      </c>
      <c r="H3" s="95"/>
      <c r="I3" s="288"/>
      <c r="J3" s="289"/>
      <c r="K3" s="289"/>
      <c r="L3" s="289"/>
      <c r="M3" s="289"/>
      <c r="N3" s="289"/>
      <c r="O3" s="289"/>
      <c r="P3" s="289"/>
      <c r="Q3" s="290"/>
      <c r="R3" s="291">
        <v>2023</v>
      </c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3"/>
    </row>
    <row r="4" spans="1:29" x14ac:dyDescent="0.25">
      <c r="A4" s="283"/>
      <c r="B4" s="283"/>
      <c r="C4" s="285"/>
      <c r="D4" s="285"/>
      <c r="E4" s="286"/>
      <c r="F4" s="283"/>
      <c r="G4" s="287"/>
      <c r="H4" s="96"/>
      <c r="I4" s="61" t="s">
        <v>17</v>
      </c>
      <c r="J4" s="1" t="s">
        <v>18</v>
      </c>
      <c r="K4" s="1" t="s">
        <v>19</v>
      </c>
      <c r="L4" s="1" t="s">
        <v>20</v>
      </c>
      <c r="M4" s="1" t="s">
        <v>21</v>
      </c>
      <c r="N4" s="79" t="s">
        <v>22</v>
      </c>
      <c r="O4" s="79" t="s">
        <v>23</v>
      </c>
      <c r="P4" s="79" t="s">
        <v>24</v>
      </c>
      <c r="Q4" s="80" t="s">
        <v>25</v>
      </c>
      <c r="R4" s="75" t="s">
        <v>28</v>
      </c>
      <c r="S4" s="76" t="s">
        <v>29</v>
      </c>
      <c r="T4" s="76" t="s">
        <v>26</v>
      </c>
      <c r="U4" s="76" t="s">
        <v>17</v>
      </c>
      <c r="V4" s="76" t="s">
        <v>18</v>
      </c>
      <c r="W4" s="76" t="s">
        <v>19</v>
      </c>
      <c r="X4" s="76" t="s">
        <v>20</v>
      </c>
      <c r="Y4" s="76" t="s">
        <v>21</v>
      </c>
      <c r="Z4" s="76" t="s">
        <v>22</v>
      </c>
      <c r="AA4" s="76" t="s">
        <v>23</v>
      </c>
      <c r="AB4" s="76" t="s">
        <v>24</v>
      </c>
      <c r="AC4" s="77" t="s">
        <v>25</v>
      </c>
    </row>
    <row r="5" spans="1:29" ht="47.25" x14ac:dyDescent="0.25">
      <c r="A5" s="6" t="s">
        <v>15</v>
      </c>
      <c r="B5" s="79"/>
      <c r="C5" s="79"/>
      <c r="D5" s="8"/>
      <c r="E5" s="79">
        <f>G5-F5</f>
        <v>459</v>
      </c>
      <c r="F5" s="5">
        <f>F6</f>
        <v>44671</v>
      </c>
      <c r="G5" s="59">
        <f>G86</f>
        <v>45130</v>
      </c>
      <c r="H5" s="97"/>
      <c r="I5" s="29"/>
      <c r="J5" s="2"/>
      <c r="K5" s="2"/>
      <c r="L5" s="4"/>
      <c r="M5" s="4"/>
      <c r="N5" s="2"/>
      <c r="O5" s="2"/>
      <c r="P5" s="24"/>
      <c r="Q5" s="104"/>
      <c r="R5" s="31"/>
      <c r="S5" s="25"/>
      <c r="T5" s="25"/>
      <c r="U5" s="24"/>
      <c r="V5" s="2"/>
      <c r="W5" s="2"/>
      <c r="X5" s="2"/>
      <c r="Y5" s="2"/>
      <c r="Z5" s="2"/>
      <c r="AA5" s="2"/>
      <c r="AB5" s="2"/>
      <c r="AC5" s="30"/>
    </row>
    <row r="6" spans="1:29" ht="19.5" customHeight="1" x14ac:dyDescent="0.25">
      <c r="A6" s="10" t="s">
        <v>30</v>
      </c>
      <c r="B6" s="1" t="s">
        <v>16</v>
      </c>
      <c r="C6" s="1"/>
      <c r="D6" s="11"/>
      <c r="E6" s="1">
        <v>14</v>
      </c>
      <c r="F6" s="12">
        <v>44671</v>
      </c>
      <c r="G6" s="60">
        <f>F6+E6</f>
        <v>44685</v>
      </c>
      <c r="H6" s="98"/>
      <c r="I6" s="29"/>
      <c r="J6" s="2"/>
      <c r="K6" s="2"/>
      <c r="L6" s="4"/>
      <c r="M6" s="4"/>
      <c r="N6" s="2"/>
      <c r="O6" s="2"/>
      <c r="P6" s="24"/>
      <c r="Q6" s="104"/>
      <c r="R6" s="31"/>
      <c r="S6" s="25"/>
      <c r="T6" s="25"/>
      <c r="U6" s="24"/>
      <c r="V6" s="2"/>
      <c r="W6" s="2"/>
      <c r="X6" s="2"/>
      <c r="Y6" s="2"/>
      <c r="Z6" s="2"/>
      <c r="AA6" s="2"/>
      <c r="AB6" s="2"/>
      <c r="AC6" s="30"/>
    </row>
    <row r="7" spans="1:29" ht="19.5" customHeight="1" x14ac:dyDescent="0.25">
      <c r="A7" s="13" t="s">
        <v>4</v>
      </c>
      <c r="B7" s="1" t="s">
        <v>5</v>
      </c>
      <c r="C7" s="1"/>
      <c r="D7" s="11"/>
      <c r="E7" s="1">
        <f t="shared" ref="E7:E15" si="0">G7-F7</f>
        <v>367</v>
      </c>
      <c r="F7" s="12">
        <f>F9</f>
        <v>44696</v>
      </c>
      <c r="G7" s="60">
        <f>G14</f>
        <v>45063</v>
      </c>
      <c r="H7" s="98"/>
      <c r="I7" s="29"/>
      <c r="J7" s="2"/>
      <c r="K7" s="2"/>
      <c r="L7" s="4"/>
      <c r="M7" s="4"/>
      <c r="N7" s="2"/>
      <c r="O7" s="2"/>
      <c r="P7" s="24"/>
      <c r="Q7" s="104"/>
      <c r="R7" s="31"/>
      <c r="S7" s="25"/>
      <c r="T7" s="25"/>
      <c r="U7" s="24"/>
      <c r="V7" s="2"/>
      <c r="W7" s="2"/>
      <c r="X7" s="2"/>
      <c r="Y7" s="2"/>
      <c r="Z7" s="2"/>
      <c r="AA7" s="2"/>
      <c r="AB7" s="2"/>
      <c r="AC7" s="30"/>
    </row>
    <row r="8" spans="1:29" ht="19.5" customHeight="1" x14ac:dyDescent="0.25">
      <c r="A8" s="13" t="s">
        <v>6</v>
      </c>
      <c r="B8" s="1" t="s">
        <v>5</v>
      </c>
      <c r="C8" s="1"/>
      <c r="D8" s="11"/>
      <c r="E8" s="1">
        <f>G8-F8</f>
        <v>89</v>
      </c>
      <c r="F8" s="12">
        <f>F9</f>
        <v>44696</v>
      </c>
      <c r="G8" s="60">
        <f>G10</f>
        <v>44785</v>
      </c>
      <c r="H8" s="98"/>
      <c r="I8" s="29"/>
      <c r="J8" s="2"/>
      <c r="K8" s="2"/>
      <c r="L8" s="4"/>
      <c r="M8" s="4"/>
      <c r="N8" s="2"/>
      <c r="O8" s="2"/>
      <c r="P8" s="24"/>
      <c r="Q8" s="104"/>
      <c r="R8" s="31"/>
      <c r="S8" s="25"/>
      <c r="T8" s="25"/>
      <c r="U8" s="24"/>
      <c r="V8" s="2"/>
      <c r="W8" s="2"/>
      <c r="X8" s="2"/>
      <c r="Y8" s="2"/>
      <c r="Z8" s="2"/>
      <c r="AA8" s="2"/>
      <c r="AB8" s="2"/>
      <c r="AC8" s="30"/>
    </row>
    <row r="9" spans="1:29" ht="19.5" customHeight="1" x14ac:dyDescent="0.25">
      <c r="A9" s="34" t="s">
        <v>106</v>
      </c>
      <c r="B9" s="1" t="s">
        <v>5</v>
      </c>
      <c r="C9" s="1"/>
      <c r="D9" s="11"/>
      <c r="E9" s="1">
        <v>30</v>
      </c>
      <c r="F9" s="12">
        <v>44696</v>
      </c>
      <c r="G9" s="60">
        <f>F9+E9</f>
        <v>44726</v>
      </c>
      <c r="H9" s="98"/>
      <c r="I9" s="29"/>
      <c r="J9" s="2"/>
      <c r="K9" s="2"/>
      <c r="L9" s="4"/>
      <c r="M9" s="4"/>
      <c r="N9" s="2"/>
      <c r="O9" s="2"/>
      <c r="P9" s="24"/>
      <c r="Q9" s="104"/>
      <c r="R9" s="31"/>
      <c r="S9" s="25"/>
      <c r="T9" s="25"/>
      <c r="U9" s="24"/>
      <c r="V9" s="2"/>
      <c r="W9" s="2"/>
      <c r="X9" s="2"/>
      <c r="Y9" s="2"/>
      <c r="Z9" s="2"/>
      <c r="AA9" s="2"/>
      <c r="AB9" s="2"/>
      <c r="AC9" s="30"/>
    </row>
    <row r="10" spans="1:29" s="26" customFormat="1" ht="19.5" customHeight="1" x14ac:dyDescent="0.25">
      <c r="A10" s="34" t="s">
        <v>93</v>
      </c>
      <c r="B10" s="1" t="s">
        <v>5</v>
      </c>
      <c r="C10" s="1"/>
      <c r="D10" s="11"/>
      <c r="E10" s="1">
        <v>58</v>
      </c>
      <c r="F10" s="12">
        <v>44727</v>
      </c>
      <c r="G10" s="60">
        <f>F10+E10</f>
        <v>44785</v>
      </c>
      <c r="H10" s="98"/>
      <c r="I10" s="31"/>
      <c r="J10" s="24"/>
      <c r="K10" s="24"/>
      <c r="L10" s="25"/>
      <c r="M10" s="25"/>
      <c r="N10" s="24"/>
      <c r="O10" s="24"/>
      <c r="P10" s="24"/>
      <c r="Q10" s="104"/>
      <c r="R10" s="31"/>
      <c r="S10" s="25"/>
      <c r="T10" s="25"/>
      <c r="U10" s="24"/>
      <c r="V10" s="24"/>
      <c r="W10" s="24"/>
      <c r="X10" s="24"/>
      <c r="Y10" s="24"/>
      <c r="Z10" s="24"/>
      <c r="AA10" s="24"/>
      <c r="AB10" s="24"/>
      <c r="AC10" s="32"/>
    </row>
    <row r="11" spans="1:29" s="26" customFormat="1" ht="25.5" x14ac:dyDescent="0.25">
      <c r="A11" s="35" t="s">
        <v>96</v>
      </c>
      <c r="B11" s="1" t="s">
        <v>5</v>
      </c>
      <c r="C11" s="36" t="s">
        <v>35</v>
      </c>
      <c r="D11" s="1">
        <f>285.3+171.7</f>
        <v>457</v>
      </c>
      <c r="E11" s="1">
        <v>30</v>
      </c>
      <c r="F11" s="12">
        <v>44711</v>
      </c>
      <c r="G11" s="60">
        <f>F11+E11</f>
        <v>44741</v>
      </c>
      <c r="H11" s="99"/>
      <c r="I11" s="31"/>
      <c r="J11" s="24"/>
      <c r="K11" s="24"/>
      <c r="L11" s="25"/>
      <c r="M11" s="25"/>
      <c r="N11" s="24"/>
      <c r="O11" s="24"/>
      <c r="P11" s="24"/>
      <c r="Q11" s="104"/>
      <c r="R11" s="31"/>
      <c r="S11" s="25"/>
      <c r="T11" s="25"/>
      <c r="U11" s="24"/>
      <c r="V11" s="24"/>
      <c r="W11" s="24"/>
      <c r="X11" s="24"/>
      <c r="Y11" s="24"/>
      <c r="Z11" s="24"/>
      <c r="AA11" s="24"/>
      <c r="AB11" s="24"/>
      <c r="AC11" s="32"/>
    </row>
    <row r="12" spans="1:29" s="26" customFormat="1" ht="19.5" customHeight="1" x14ac:dyDescent="0.25">
      <c r="A12" s="34" t="s">
        <v>102</v>
      </c>
      <c r="B12" s="1" t="s">
        <v>5</v>
      </c>
      <c r="C12" s="36" t="s">
        <v>35</v>
      </c>
      <c r="D12" s="1">
        <v>420</v>
      </c>
      <c r="E12" s="1">
        <v>25</v>
      </c>
      <c r="F12" s="12">
        <f>G11</f>
        <v>44741</v>
      </c>
      <c r="G12" s="60">
        <f>F12+E12</f>
        <v>44766</v>
      </c>
      <c r="H12" s="99"/>
      <c r="I12" s="31"/>
      <c r="J12" s="24"/>
      <c r="K12" s="24"/>
      <c r="L12" s="25"/>
      <c r="M12" s="25"/>
      <c r="N12" s="24"/>
      <c r="O12" s="24"/>
      <c r="P12" s="24"/>
      <c r="Q12" s="104"/>
      <c r="R12" s="31"/>
      <c r="S12" s="25"/>
      <c r="T12" s="25"/>
      <c r="U12" s="24"/>
      <c r="V12" s="24"/>
      <c r="W12" s="24"/>
      <c r="X12" s="24"/>
      <c r="Y12" s="24"/>
      <c r="Z12" s="24"/>
      <c r="AA12" s="24"/>
      <c r="AB12" s="24"/>
      <c r="AC12" s="32"/>
    </row>
    <row r="13" spans="1:29" s="26" customFormat="1" ht="19.5" customHeight="1" x14ac:dyDescent="0.25">
      <c r="A13" s="34" t="s">
        <v>101</v>
      </c>
      <c r="B13" s="1" t="s">
        <v>5</v>
      </c>
      <c r="C13" s="36" t="s">
        <v>35</v>
      </c>
      <c r="D13" s="1">
        <v>228</v>
      </c>
      <c r="E13" s="1">
        <v>19</v>
      </c>
      <c r="F13" s="12">
        <f>F12+15</f>
        <v>44756</v>
      </c>
      <c r="G13" s="60">
        <f>F13+E13</f>
        <v>44775</v>
      </c>
      <c r="H13" s="99"/>
      <c r="I13" s="31"/>
      <c r="J13" s="24"/>
      <c r="K13" s="24"/>
      <c r="L13" s="25"/>
      <c r="M13" s="25"/>
      <c r="N13" s="24"/>
      <c r="O13" s="24"/>
      <c r="P13" s="24"/>
      <c r="Q13" s="104"/>
      <c r="R13" s="31"/>
      <c r="S13" s="25"/>
      <c r="T13" s="25"/>
      <c r="U13" s="24"/>
      <c r="V13" s="24"/>
      <c r="W13" s="24"/>
      <c r="X13" s="24"/>
      <c r="Y13" s="24"/>
      <c r="Z13" s="24"/>
      <c r="AA13" s="24"/>
      <c r="AB13" s="24"/>
      <c r="AC13" s="32"/>
    </row>
    <row r="14" spans="1:29" s="26" customFormat="1" ht="19.5" customHeight="1" x14ac:dyDescent="0.25">
      <c r="A14" s="13" t="s">
        <v>7</v>
      </c>
      <c r="B14" s="1" t="s">
        <v>5</v>
      </c>
      <c r="C14" s="1"/>
      <c r="D14" s="11"/>
      <c r="E14" s="1">
        <f t="shared" si="0"/>
        <v>324</v>
      </c>
      <c r="F14" s="12">
        <f>F15</f>
        <v>44739</v>
      </c>
      <c r="G14" s="60">
        <f>G77</f>
        <v>45063</v>
      </c>
      <c r="H14" s="98"/>
      <c r="I14" s="31"/>
      <c r="J14" s="24"/>
      <c r="K14" s="24"/>
      <c r="L14" s="25"/>
      <c r="M14" s="25"/>
      <c r="N14" s="24"/>
      <c r="O14" s="24"/>
      <c r="P14" s="24"/>
      <c r="Q14" s="104"/>
      <c r="R14" s="31"/>
      <c r="S14" s="25"/>
      <c r="T14" s="25"/>
      <c r="U14" s="24"/>
      <c r="V14" s="24"/>
      <c r="W14" s="24"/>
      <c r="X14" s="24"/>
      <c r="Y14" s="24"/>
      <c r="Z14" s="24"/>
      <c r="AA14" s="24"/>
      <c r="AB14" s="24"/>
      <c r="AC14" s="32"/>
    </row>
    <row r="15" spans="1:29" s="26" customFormat="1" ht="19.5" customHeight="1" x14ac:dyDescent="0.25">
      <c r="A15" s="14" t="s">
        <v>43</v>
      </c>
      <c r="B15" s="1" t="s">
        <v>5</v>
      </c>
      <c r="C15" s="1"/>
      <c r="D15" s="11"/>
      <c r="E15" s="1">
        <f t="shared" si="0"/>
        <v>96</v>
      </c>
      <c r="F15" s="12">
        <f>F16</f>
        <v>44739</v>
      </c>
      <c r="G15" s="60">
        <f>G21</f>
        <v>44835</v>
      </c>
      <c r="H15" s="98"/>
      <c r="I15" s="31"/>
      <c r="J15" s="24"/>
      <c r="K15" s="24"/>
      <c r="L15" s="25"/>
      <c r="M15" s="25"/>
      <c r="N15" s="24"/>
      <c r="O15" s="24"/>
      <c r="P15" s="24"/>
      <c r="Q15" s="104"/>
      <c r="R15" s="31"/>
      <c r="S15" s="25"/>
      <c r="T15" s="25"/>
      <c r="U15" s="24"/>
      <c r="V15" s="24"/>
      <c r="W15" s="24"/>
      <c r="X15" s="24"/>
      <c r="Y15" s="24"/>
      <c r="Z15" s="24"/>
      <c r="AA15" s="24"/>
      <c r="AB15" s="24"/>
      <c r="AC15" s="32"/>
    </row>
    <row r="16" spans="1:29" s="26" customFormat="1" ht="19.5" customHeight="1" x14ac:dyDescent="0.25">
      <c r="A16" s="23" t="s">
        <v>110</v>
      </c>
      <c r="B16" s="1" t="s">
        <v>5</v>
      </c>
      <c r="C16" s="36" t="s">
        <v>37</v>
      </c>
      <c r="D16" s="15">
        <v>1892</v>
      </c>
      <c r="E16" s="110">
        <v>66</v>
      </c>
      <c r="F16" s="112">
        <v>44739</v>
      </c>
      <c r="G16" s="112">
        <f t="shared" ref="G16" si="1">F16+E16</f>
        <v>44805</v>
      </c>
      <c r="H16" s="98"/>
      <c r="I16" s="31"/>
      <c r="J16" s="24"/>
      <c r="K16" s="24"/>
      <c r="L16" s="25"/>
      <c r="M16" s="25"/>
      <c r="N16" s="24"/>
      <c r="O16" s="24"/>
      <c r="P16" s="24"/>
      <c r="Q16" s="104"/>
      <c r="R16" s="31"/>
      <c r="S16" s="25"/>
      <c r="T16" s="25"/>
      <c r="U16" s="24"/>
      <c r="V16" s="24"/>
      <c r="W16" s="24"/>
      <c r="X16" s="24"/>
      <c r="Y16" s="24"/>
      <c r="Z16" s="24"/>
      <c r="AA16" s="24"/>
      <c r="AB16" s="24"/>
      <c r="AC16" s="32"/>
    </row>
    <row r="17" spans="1:29" s="26" customFormat="1" ht="19.5" customHeight="1" x14ac:dyDescent="0.25">
      <c r="A17" s="23" t="s">
        <v>97</v>
      </c>
      <c r="B17" s="1" t="s">
        <v>5</v>
      </c>
      <c r="C17" s="36" t="s">
        <v>35</v>
      </c>
      <c r="D17" s="15">
        <v>286</v>
      </c>
      <c r="E17" s="1">
        <v>25</v>
      </c>
      <c r="F17" s="12">
        <v>44741</v>
      </c>
      <c r="G17" s="60">
        <f>F17+E17</f>
        <v>44766</v>
      </c>
      <c r="H17" s="99"/>
      <c r="I17" s="31"/>
      <c r="J17" s="24"/>
      <c r="K17" s="24"/>
      <c r="L17" s="25"/>
      <c r="M17" s="25"/>
      <c r="N17" s="24"/>
      <c r="O17" s="24"/>
      <c r="P17" s="24"/>
      <c r="Q17" s="104"/>
      <c r="R17" s="31"/>
      <c r="S17" s="25"/>
      <c r="T17" s="25"/>
      <c r="U17" s="24"/>
      <c r="V17" s="24"/>
      <c r="W17" s="24"/>
      <c r="X17" s="24"/>
      <c r="Y17" s="24"/>
      <c r="Z17" s="24"/>
      <c r="AA17" s="24"/>
      <c r="AB17" s="24"/>
      <c r="AC17" s="32"/>
    </row>
    <row r="18" spans="1:29" s="26" customFormat="1" ht="19.5" customHeight="1" x14ac:dyDescent="0.25">
      <c r="A18" s="23" t="s">
        <v>31</v>
      </c>
      <c r="B18" s="1" t="s">
        <v>5</v>
      </c>
      <c r="C18" s="36" t="s">
        <v>35</v>
      </c>
      <c r="D18" s="15">
        <v>980</v>
      </c>
      <c r="E18" s="1">
        <v>50</v>
      </c>
      <c r="F18" s="12">
        <f>F17+23</f>
        <v>44764</v>
      </c>
      <c r="G18" s="60">
        <f t="shared" ref="G18" si="2">F18+E18</f>
        <v>44814</v>
      </c>
      <c r="H18" s="99"/>
      <c r="I18" s="31"/>
      <c r="J18" s="24"/>
      <c r="K18" s="24"/>
      <c r="L18" s="25"/>
      <c r="M18" s="25"/>
      <c r="N18" s="24"/>
      <c r="O18" s="24"/>
      <c r="P18" s="24"/>
      <c r="Q18" s="104"/>
      <c r="R18" s="31"/>
      <c r="S18" s="25"/>
      <c r="T18" s="25"/>
      <c r="U18" s="24"/>
      <c r="V18" s="24"/>
      <c r="W18" s="24"/>
      <c r="X18" s="24"/>
      <c r="Y18" s="24"/>
      <c r="Z18" s="24"/>
      <c r="AA18" s="24"/>
      <c r="AB18" s="24"/>
      <c r="AC18" s="32"/>
    </row>
    <row r="19" spans="1:29" s="26" customFormat="1" ht="19.5" customHeight="1" x14ac:dyDescent="0.25">
      <c r="A19" s="37" t="s">
        <v>32</v>
      </c>
      <c r="B19" s="1" t="s">
        <v>5</v>
      </c>
      <c r="C19" s="36" t="s">
        <v>37</v>
      </c>
      <c r="D19" s="15">
        <v>46</v>
      </c>
      <c r="E19" s="1">
        <v>73</v>
      </c>
      <c r="F19" s="12">
        <f>F17+12</f>
        <v>44753</v>
      </c>
      <c r="G19" s="60">
        <f>F19+E19</f>
        <v>44826</v>
      </c>
      <c r="H19" s="99"/>
      <c r="I19" s="31"/>
      <c r="J19" s="24"/>
      <c r="K19" s="24"/>
      <c r="L19" s="25"/>
      <c r="M19" s="25"/>
      <c r="N19" s="24"/>
      <c r="O19" s="24"/>
      <c r="P19" s="24"/>
      <c r="Q19" s="104"/>
      <c r="R19" s="31"/>
      <c r="S19" s="25"/>
      <c r="T19" s="25"/>
      <c r="U19" s="24"/>
      <c r="V19" s="24"/>
      <c r="W19" s="24"/>
      <c r="X19" s="24"/>
      <c r="Y19" s="24"/>
      <c r="Z19" s="24"/>
      <c r="AA19" s="24"/>
      <c r="AB19" s="24"/>
      <c r="AC19" s="32"/>
    </row>
    <row r="20" spans="1:29" s="26" customFormat="1" ht="19.5" customHeight="1" x14ac:dyDescent="0.25">
      <c r="A20" s="37" t="s">
        <v>33</v>
      </c>
      <c r="B20" s="1" t="s">
        <v>5</v>
      </c>
      <c r="C20" s="36" t="s">
        <v>37</v>
      </c>
      <c r="D20" s="15">
        <v>654</v>
      </c>
      <c r="E20" s="111">
        <v>75</v>
      </c>
      <c r="F20" s="81">
        <f>F19+7</f>
        <v>44760</v>
      </c>
      <c r="G20" s="82">
        <f>F20+E20</f>
        <v>44835</v>
      </c>
      <c r="H20" s="99"/>
      <c r="I20" s="31"/>
      <c r="J20" s="24"/>
      <c r="K20" s="24"/>
      <c r="L20" s="25"/>
      <c r="M20" s="25"/>
      <c r="N20" s="24"/>
      <c r="O20" s="24"/>
      <c r="P20" s="24"/>
      <c r="Q20" s="104"/>
      <c r="R20" s="31"/>
      <c r="S20" s="25"/>
      <c r="T20" s="25"/>
      <c r="U20" s="24"/>
      <c r="V20" s="24"/>
      <c r="W20" s="24"/>
      <c r="X20" s="24"/>
      <c r="Y20" s="24"/>
      <c r="Z20" s="24"/>
      <c r="AA20" s="24"/>
      <c r="AB20" s="24"/>
      <c r="AC20" s="32"/>
    </row>
    <row r="21" spans="1:29" s="26" customFormat="1" ht="19.5" customHeight="1" x14ac:dyDescent="0.25">
      <c r="A21" s="23" t="s">
        <v>34</v>
      </c>
      <c r="B21" s="1" t="s">
        <v>5</v>
      </c>
      <c r="C21" s="36" t="s">
        <v>38</v>
      </c>
      <c r="D21" s="15">
        <v>49</v>
      </c>
      <c r="E21" s="1">
        <v>30</v>
      </c>
      <c r="F21" s="12">
        <v>44805</v>
      </c>
      <c r="G21" s="60">
        <f t="shared" ref="G21" si="3">F21+E21</f>
        <v>44835</v>
      </c>
      <c r="H21" s="99"/>
      <c r="I21" s="31"/>
      <c r="J21" s="24"/>
      <c r="K21" s="24"/>
      <c r="L21" s="25"/>
      <c r="M21" s="25"/>
      <c r="N21" s="24"/>
      <c r="O21" s="24"/>
      <c r="P21" s="24"/>
      <c r="Q21" s="104"/>
      <c r="R21" s="31"/>
      <c r="S21" s="25"/>
      <c r="T21" s="25"/>
      <c r="U21" s="24"/>
      <c r="V21" s="24"/>
      <c r="W21" s="24"/>
      <c r="X21" s="24"/>
      <c r="Y21" s="24"/>
      <c r="Z21" s="24"/>
      <c r="AA21" s="24"/>
      <c r="AB21" s="24"/>
      <c r="AC21" s="32"/>
    </row>
    <row r="22" spans="1:29" s="26" customFormat="1" ht="19.5" customHeight="1" x14ac:dyDescent="0.25">
      <c r="A22" s="14" t="s">
        <v>44</v>
      </c>
      <c r="B22" s="1" t="s">
        <v>5</v>
      </c>
      <c r="C22" s="1"/>
      <c r="D22" s="11"/>
      <c r="E22" s="1">
        <f t="shared" ref="E22:E26" si="4">G22-F22</f>
        <v>60</v>
      </c>
      <c r="F22" s="81">
        <f>F23</f>
        <v>44805</v>
      </c>
      <c r="G22" s="82">
        <f>G25</f>
        <v>44865</v>
      </c>
      <c r="H22" s="100"/>
      <c r="I22" s="31"/>
      <c r="J22" s="24"/>
      <c r="K22" s="24"/>
      <c r="L22" s="25"/>
      <c r="M22" s="25"/>
      <c r="N22" s="24"/>
      <c r="O22" s="24"/>
      <c r="P22" s="24"/>
      <c r="Q22" s="104"/>
      <c r="R22" s="31"/>
      <c r="S22" s="25"/>
      <c r="T22" s="25"/>
      <c r="U22" s="24"/>
      <c r="V22" s="24"/>
      <c r="W22" s="24"/>
      <c r="X22" s="24"/>
      <c r="Y22" s="24"/>
      <c r="Z22" s="24"/>
      <c r="AA22" s="24"/>
      <c r="AB22" s="24"/>
      <c r="AC22" s="32"/>
    </row>
    <row r="23" spans="1:29" s="26" customFormat="1" ht="19.5" customHeight="1" x14ac:dyDescent="0.25">
      <c r="A23" s="23" t="s">
        <v>41</v>
      </c>
      <c r="B23" s="1" t="s">
        <v>5</v>
      </c>
      <c r="C23" s="16" t="s">
        <v>42</v>
      </c>
      <c r="D23" s="15">
        <v>284</v>
      </c>
      <c r="E23" s="1">
        <f t="shared" si="4"/>
        <v>30</v>
      </c>
      <c r="F23" s="81">
        <v>44805</v>
      </c>
      <c r="G23" s="82">
        <v>44835</v>
      </c>
      <c r="H23" s="100"/>
      <c r="I23" s="31"/>
      <c r="J23" s="24"/>
      <c r="K23" s="24"/>
      <c r="L23" s="25"/>
      <c r="M23" s="25"/>
      <c r="N23" s="24"/>
      <c r="O23" s="24"/>
      <c r="P23" s="24"/>
      <c r="Q23" s="104"/>
      <c r="R23" s="31"/>
      <c r="S23" s="25"/>
      <c r="T23" s="25"/>
      <c r="U23" s="24"/>
      <c r="V23" s="24"/>
      <c r="W23" s="24"/>
      <c r="X23" s="24"/>
      <c r="Y23" s="24"/>
      <c r="Z23" s="24"/>
      <c r="AA23" s="24"/>
      <c r="AB23" s="24"/>
      <c r="AC23" s="32"/>
    </row>
    <row r="24" spans="1:29" s="26" customFormat="1" ht="19.5" customHeight="1" x14ac:dyDescent="0.25">
      <c r="A24" s="23" t="s">
        <v>40</v>
      </c>
      <c r="B24" s="1" t="s">
        <v>5</v>
      </c>
      <c r="C24" s="17" t="s">
        <v>42</v>
      </c>
      <c r="D24" s="15">
        <v>173</v>
      </c>
      <c r="E24" s="1">
        <f t="shared" si="4"/>
        <v>60</v>
      </c>
      <c r="F24" s="81">
        <v>44805</v>
      </c>
      <c r="G24" s="82">
        <v>44865</v>
      </c>
      <c r="H24" s="100"/>
      <c r="I24" s="31"/>
      <c r="J24" s="24"/>
      <c r="K24" s="24"/>
      <c r="L24" s="25"/>
      <c r="M24" s="25"/>
      <c r="N24" s="24"/>
      <c r="O24" s="24"/>
      <c r="P24" s="24"/>
      <c r="Q24" s="104"/>
      <c r="R24" s="31"/>
      <c r="S24" s="25"/>
      <c r="T24" s="25"/>
      <c r="U24" s="24"/>
      <c r="V24" s="24"/>
      <c r="W24" s="24"/>
      <c r="X24" s="24"/>
      <c r="Y24" s="24"/>
      <c r="Z24" s="24"/>
      <c r="AA24" s="24"/>
      <c r="AB24" s="24"/>
      <c r="AC24" s="32"/>
    </row>
    <row r="25" spans="1:29" s="26" customFormat="1" ht="19.5" customHeight="1" x14ac:dyDescent="0.25">
      <c r="A25" s="23" t="s">
        <v>39</v>
      </c>
      <c r="B25" s="1" t="s">
        <v>5</v>
      </c>
      <c r="C25" s="16" t="s">
        <v>42</v>
      </c>
      <c r="D25" s="15">
        <v>681</v>
      </c>
      <c r="E25" s="1">
        <f t="shared" si="4"/>
        <v>30</v>
      </c>
      <c r="F25" s="81">
        <f>G23</f>
        <v>44835</v>
      </c>
      <c r="G25" s="82">
        <v>44865</v>
      </c>
      <c r="H25" s="100"/>
      <c r="I25" s="31"/>
      <c r="J25" s="24"/>
      <c r="K25" s="24"/>
      <c r="L25" s="25"/>
      <c r="M25" s="25"/>
      <c r="N25" s="24"/>
      <c r="O25" s="24"/>
      <c r="P25" s="24"/>
      <c r="Q25" s="104"/>
      <c r="R25" s="31"/>
      <c r="S25" s="25"/>
      <c r="T25" s="25"/>
      <c r="U25" s="24"/>
      <c r="V25" s="24"/>
      <c r="W25" s="24"/>
      <c r="X25" s="24"/>
      <c r="Y25" s="24"/>
      <c r="Z25" s="24"/>
      <c r="AA25" s="24"/>
      <c r="AB25" s="24"/>
      <c r="AC25" s="32"/>
    </row>
    <row r="26" spans="1:29" s="26" customFormat="1" ht="19.5" customHeight="1" x14ac:dyDescent="0.25">
      <c r="A26" s="14" t="s">
        <v>45</v>
      </c>
      <c r="B26" s="1" t="s">
        <v>5</v>
      </c>
      <c r="C26" s="1"/>
      <c r="D26" s="11"/>
      <c r="E26" s="1">
        <f t="shared" si="4"/>
        <v>121</v>
      </c>
      <c r="F26" s="12">
        <f>F27</f>
        <v>44743</v>
      </c>
      <c r="G26" s="60">
        <f>G28</f>
        <v>44864</v>
      </c>
      <c r="H26" s="98"/>
      <c r="I26" s="31"/>
      <c r="J26" s="24"/>
      <c r="K26" s="24"/>
      <c r="L26" s="25"/>
      <c r="M26" s="25"/>
      <c r="N26" s="24"/>
      <c r="O26" s="24"/>
      <c r="P26" s="24"/>
      <c r="Q26" s="104"/>
      <c r="R26" s="31"/>
      <c r="S26" s="25"/>
      <c r="T26" s="25"/>
      <c r="U26" s="24"/>
      <c r="V26" s="24"/>
      <c r="W26" s="24"/>
      <c r="X26" s="24"/>
      <c r="Y26" s="24"/>
      <c r="Z26" s="24"/>
      <c r="AA26" s="24"/>
      <c r="AB26" s="24"/>
      <c r="AC26" s="32"/>
    </row>
    <row r="27" spans="1:29" s="26" customFormat="1" ht="19.5" customHeight="1" x14ac:dyDescent="0.25">
      <c r="A27" s="38" t="s">
        <v>78</v>
      </c>
      <c r="B27" s="1" t="s">
        <v>5</v>
      </c>
      <c r="C27" s="39" t="s">
        <v>37</v>
      </c>
      <c r="D27" s="15">
        <v>12240</v>
      </c>
      <c r="E27" s="1">
        <v>53</v>
      </c>
      <c r="F27" s="12">
        <v>44743</v>
      </c>
      <c r="G27" s="60">
        <f>F27+E27</f>
        <v>44796</v>
      </c>
      <c r="H27" s="99"/>
      <c r="I27" s="31"/>
      <c r="J27" s="24"/>
      <c r="K27" s="24"/>
      <c r="L27" s="25"/>
      <c r="M27" s="25"/>
      <c r="N27" s="24"/>
      <c r="O27" s="24"/>
      <c r="P27" s="24"/>
      <c r="Q27" s="104"/>
      <c r="R27" s="31"/>
      <c r="S27" s="25"/>
      <c r="T27" s="25"/>
      <c r="U27" s="24"/>
      <c r="V27" s="24"/>
      <c r="W27" s="24"/>
      <c r="X27" s="24"/>
      <c r="Y27" s="24"/>
      <c r="Z27" s="24"/>
      <c r="AA27" s="24"/>
      <c r="AB27" s="24"/>
      <c r="AC27" s="32"/>
    </row>
    <row r="28" spans="1:29" s="26" customFormat="1" ht="19.5" customHeight="1" x14ac:dyDescent="0.25">
      <c r="A28" s="38" t="s">
        <v>94</v>
      </c>
      <c r="B28" s="1" t="s">
        <v>5</v>
      </c>
      <c r="C28" s="39" t="s">
        <v>37</v>
      </c>
      <c r="D28" s="15">
        <v>5069</v>
      </c>
      <c r="E28" s="1">
        <v>75</v>
      </c>
      <c r="F28" s="12">
        <f>G27-7</f>
        <v>44789</v>
      </c>
      <c r="G28" s="60">
        <f t="shared" ref="G28" si="5">F28+E28</f>
        <v>44864</v>
      </c>
      <c r="H28" s="99"/>
      <c r="I28" s="31"/>
      <c r="J28" s="24"/>
      <c r="K28" s="24"/>
      <c r="L28" s="25"/>
      <c r="M28" s="25"/>
      <c r="N28" s="24"/>
      <c r="O28" s="24"/>
      <c r="P28" s="24"/>
      <c r="Q28" s="104"/>
      <c r="R28" s="31"/>
      <c r="S28" s="25"/>
      <c r="T28" s="25"/>
      <c r="U28" s="24"/>
      <c r="V28" s="24"/>
      <c r="W28" s="24"/>
      <c r="X28" s="24"/>
      <c r="Y28" s="24"/>
      <c r="Z28" s="24"/>
      <c r="AA28" s="24"/>
      <c r="AB28" s="24"/>
      <c r="AC28" s="32"/>
    </row>
    <row r="29" spans="1:29" s="26" customFormat="1" ht="19.5" customHeight="1" x14ac:dyDescent="0.25">
      <c r="A29" s="38" t="s">
        <v>79</v>
      </c>
      <c r="B29" s="1" t="s">
        <v>5</v>
      </c>
      <c r="C29" s="40" t="s">
        <v>42</v>
      </c>
      <c r="D29" s="15">
        <v>2890</v>
      </c>
      <c r="E29" s="1">
        <f>G29-F29</f>
        <v>43</v>
      </c>
      <c r="F29" s="12">
        <f>F27+10</f>
        <v>44753</v>
      </c>
      <c r="G29" s="60">
        <f>G27</f>
        <v>44796</v>
      </c>
      <c r="H29" s="99"/>
      <c r="I29" s="31"/>
      <c r="J29" s="24"/>
      <c r="K29" s="24"/>
      <c r="L29" s="25"/>
      <c r="M29" s="25"/>
      <c r="N29" s="24"/>
      <c r="O29" s="24"/>
      <c r="P29" s="24"/>
      <c r="Q29" s="104"/>
      <c r="R29" s="31"/>
      <c r="S29" s="25"/>
      <c r="T29" s="25"/>
      <c r="U29" s="24"/>
      <c r="V29" s="24"/>
      <c r="W29" s="24"/>
      <c r="X29" s="24"/>
      <c r="Y29" s="24"/>
      <c r="Z29" s="24"/>
      <c r="AA29" s="24"/>
      <c r="AB29" s="24"/>
      <c r="AC29" s="32"/>
    </row>
    <row r="30" spans="1:29" s="26" customFormat="1" ht="19.5" customHeight="1" x14ac:dyDescent="0.25">
      <c r="A30" s="18" t="s">
        <v>50</v>
      </c>
      <c r="B30" s="1" t="s">
        <v>5</v>
      </c>
      <c r="C30" s="1"/>
      <c r="D30" s="11"/>
      <c r="E30" s="1">
        <f>G30-F30</f>
        <v>236</v>
      </c>
      <c r="F30" s="12">
        <f>F31</f>
        <v>44766</v>
      </c>
      <c r="G30" s="60">
        <f>G33</f>
        <v>45002</v>
      </c>
      <c r="H30" s="98"/>
      <c r="I30" s="31"/>
      <c r="J30" s="24"/>
      <c r="K30" s="24"/>
      <c r="L30" s="25"/>
      <c r="M30" s="25"/>
      <c r="N30" s="24"/>
      <c r="O30" s="24"/>
      <c r="P30" s="24"/>
      <c r="Q30" s="104"/>
      <c r="R30" s="31"/>
      <c r="S30" s="25"/>
      <c r="T30" s="25"/>
      <c r="U30" s="24"/>
      <c r="V30" s="24"/>
      <c r="W30" s="24"/>
      <c r="X30" s="24"/>
      <c r="Y30" s="24"/>
      <c r="Z30" s="24"/>
      <c r="AA30" s="24"/>
      <c r="AB30" s="24"/>
      <c r="AC30" s="32"/>
    </row>
    <row r="31" spans="1:29" s="26" customFormat="1" ht="19.5" customHeight="1" x14ac:dyDescent="0.25">
      <c r="A31" s="23" t="s">
        <v>46</v>
      </c>
      <c r="B31" s="1" t="s">
        <v>5</v>
      </c>
      <c r="C31" s="16" t="s">
        <v>37</v>
      </c>
      <c r="D31" s="15">
        <v>193</v>
      </c>
      <c r="E31" s="1">
        <v>61</v>
      </c>
      <c r="F31" s="107">
        <f>G12</f>
        <v>44766</v>
      </c>
      <c r="G31" s="108">
        <f>F31+E31</f>
        <v>44827</v>
      </c>
      <c r="H31" s="101"/>
      <c r="I31" s="109"/>
      <c r="J31" s="24"/>
      <c r="K31" s="24"/>
      <c r="L31" s="25"/>
      <c r="M31" s="25"/>
      <c r="N31" s="24"/>
      <c r="O31" s="24"/>
      <c r="P31" s="24"/>
      <c r="Q31" s="104"/>
      <c r="R31" s="31"/>
      <c r="S31" s="25"/>
      <c r="T31" s="25"/>
      <c r="U31" s="24"/>
      <c r="V31" s="24"/>
      <c r="W31" s="24"/>
      <c r="X31" s="24"/>
      <c r="Y31" s="24"/>
      <c r="Z31" s="24"/>
      <c r="AA31" s="24"/>
      <c r="AB31" s="24"/>
      <c r="AC31" s="32"/>
    </row>
    <row r="32" spans="1:29" s="26" customFormat="1" ht="19.5" customHeight="1" x14ac:dyDescent="0.25">
      <c r="A32" s="23" t="s">
        <v>47</v>
      </c>
      <c r="B32" s="1" t="s">
        <v>5</v>
      </c>
      <c r="C32" s="16" t="s">
        <v>49</v>
      </c>
      <c r="D32" s="15">
        <v>1</v>
      </c>
      <c r="E32" s="1">
        <v>30</v>
      </c>
      <c r="F32" s="107">
        <v>44941</v>
      </c>
      <c r="G32" s="108">
        <f>F32+E32</f>
        <v>44971</v>
      </c>
      <c r="H32" s="102"/>
      <c r="I32" s="91"/>
      <c r="J32" s="93"/>
      <c r="K32" s="93"/>
      <c r="L32" s="25"/>
      <c r="M32" s="25"/>
      <c r="N32" s="24"/>
      <c r="O32" s="24"/>
      <c r="P32" s="24"/>
      <c r="Q32" s="104"/>
      <c r="R32" s="31"/>
      <c r="S32" s="25"/>
      <c r="T32" s="25"/>
      <c r="U32" s="24"/>
      <c r="V32" s="24"/>
      <c r="W32" s="24"/>
      <c r="X32" s="24"/>
      <c r="Y32" s="24"/>
      <c r="Z32" s="24"/>
      <c r="AA32" s="24"/>
      <c r="AB32" s="24"/>
      <c r="AC32" s="32"/>
    </row>
    <row r="33" spans="1:29" s="26" customFormat="1" ht="19.5" customHeight="1" x14ac:dyDescent="0.25">
      <c r="A33" s="23" t="s">
        <v>80</v>
      </c>
      <c r="B33" s="1" t="s">
        <v>5</v>
      </c>
      <c r="C33" s="16" t="s">
        <v>48</v>
      </c>
      <c r="D33" s="15">
        <f>12.66+1.5</f>
        <v>14.16</v>
      </c>
      <c r="E33" s="1">
        <v>30</v>
      </c>
      <c r="F33" s="107">
        <f>G32+1</f>
        <v>44972</v>
      </c>
      <c r="G33" s="108">
        <f>F33+E33</f>
        <v>45002</v>
      </c>
      <c r="H33" s="102"/>
      <c r="I33" s="92"/>
      <c r="J33" s="24"/>
      <c r="K33" s="24"/>
      <c r="L33" s="25"/>
      <c r="M33" s="25"/>
      <c r="N33" s="24"/>
      <c r="O33" s="24"/>
      <c r="P33" s="24"/>
      <c r="Q33" s="104"/>
      <c r="R33" s="31"/>
      <c r="S33" s="25"/>
      <c r="T33" s="25"/>
      <c r="U33" s="24"/>
      <c r="V33" s="24"/>
      <c r="W33" s="24"/>
      <c r="X33" s="24"/>
      <c r="Y33" s="24"/>
      <c r="Z33" s="24"/>
      <c r="AA33" s="24"/>
      <c r="AB33" s="24"/>
      <c r="AC33" s="32"/>
    </row>
    <row r="34" spans="1:29" s="26" customFormat="1" ht="19.5" customHeight="1" x14ac:dyDescent="0.25">
      <c r="A34" s="14" t="s">
        <v>51</v>
      </c>
      <c r="B34" s="1" t="s">
        <v>5</v>
      </c>
      <c r="C34" s="1"/>
      <c r="D34" s="11"/>
      <c r="E34" s="1">
        <f>G34-F34</f>
        <v>22</v>
      </c>
      <c r="F34" s="12">
        <f>F35</f>
        <v>44805</v>
      </c>
      <c r="G34" s="60">
        <f>G37</f>
        <v>44827</v>
      </c>
      <c r="H34" s="98"/>
      <c r="I34" s="31"/>
      <c r="J34" s="24"/>
      <c r="K34" s="24"/>
      <c r="L34" s="25"/>
      <c r="M34" s="25"/>
      <c r="N34" s="24"/>
      <c r="O34" s="24"/>
      <c r="P34" s="24"/>
      <c r="Q34" s="104"/>
      <c r="R34" s="31"/>
      <c r="S34" s="25"/>
      <c r="T34" s="25"/>
      <c r="U34" s="24"/>
      <c r="V34" s="24"/>
      <c r="W34" s="24"/>
      <c r="X34" s="24"/>
      <c r="Y34" s="24"/>
      <c r="Z34" s="24"/>
      <c r="AA34" s="24"/>
      <c r="AB34" s="24"/>
      <c r="AC34" s="32"/>
    </row>
    <row r="35" spans="1:29" s="26" customFormat="1" ht="19.5" customHeight="1" x14ac:dyDescent="0.25">
      <c r="A35" s="23" t="s">
        <v>52</v>
      </c>
      <c r="B35" s="1" t="s">
        <v>5</v>
      </c>
      <c r="C35" s="16" t="s">
        <v>36</v>
      </c>
      <c r="D35" s="1">
        <v>14</v>
      </c>
      <c r="E35" s="1">
        <v>7</v>
      </c>
      <c r="F35" s="12">
        <v>44805</v>
      </c>
      <c r="G35" s="60">
        <f>F35+E35</f>
        <v>44812</v>
      </c>
      <c r="H35" s="99"/>
      <c r="I35" s="31"/>
      <c r="J35" s="24"/>
      <c r="K35" s="24"/>
      <c r="L35" s="25"/>
      <c r="M35" s="25"/>
      <c r="N35" s="24"/>
      <c r="O35" s="24"/>
      <c r="P35" s="24"/>
      <c r="Q35" s="104"/>
      <c r="R35" s="31"/>
      <c r="S35" s="25"/>
      <c r="T35" s="25"/>
      <c r="U35" s="24"/>
      <c r="V35" s="24"/>
      <c r="W35" s="24"/>
      <c r="X35" s="24"/>
      <c r="Y35" s="24"/>
      <c r="Z35" s="24"/>
      <c r="AA35" s="24"/>
      <c r="AB35" s="24"/>
      <c r="AC35" s="32"/>
    </row>
    <row r="36" spans="1:29" s="26" customFormat="1" ht="19.5" customHeight="1" x14ac:dyDescent="0.25">
      <c r="A36" s="23" t="s">
        <v>53</v>
      </c>
      <c r="B36" s="1" t="s">
        <v>5</v>
      </c>
      <c r="C36" s="16" t="s">
        <v>36</v>
      </c>
      <c r="D36" s="1">
        <v>14</v>
      </c>
      <c r="E36" s="1">
        <f t="shared" ref="E36:E41" si="6">G36-F36</f>
        <v>7</v>
      </c>
      <c r="F36" s="12">
        <v>44808</v>
      </c>
      <c r="G36" s="60">
        <v>44815</v>
      </c>
      <c r="H36" s="99"/>
      <c r="I36" s="31"/>
      <c r="J36" s="24"/>
      <c r="K36" s="24"/>
      <c r="L36" s="25"/>
      <c r="M36" s="25"/>
      <c r="N36" s="24"/>
      <c r="O36" s="24"/>
      <c r="P36" s="24"/>
      <c r="Q36" s="104"/>
      <c r="R36" s="31"/>
      <c r="S36" s="25"/>
      <c r="T36" s="25"/>
      <c r="U36" s="24"/>
      <c r="V36" s="24"/>
      <c r="W36" s="24"/>
      <c r="X36" s="24"/>
      <c r="Y36" s="24"/>
      <c r="Z36" s="24"/>
      <c r="AA36" s="24"/>
      <c r="AB36" s="24"/>
      <c r="AC36" s="32"/>
    </row>
    <row r="37" spans="1:29" s="26" customFormat="1" ht="19.5" customHeight="1" x14ac:dyDescent="0.25">
      <c r="A37" s="23" t="s">
        <v>54</v>
      </c>
      <c r="B37" s="1" t="s">
        <v>5</v>
      </c>
      <c r="C37" s="16" t="s">
        <v>55</v>
      </c>
      <c r="D37" s="1">
        <v>50</v>
      </c>
      <c r="E37" s="1">
        <f t="shared" si="6"/>
        <v>9</v>
      </c>
      <c r="F37" s="12">
        <v>44818</v>
      </c>
      <c r="G37" s="60">
        <v>44827</v>
      </c>
      <c r="H37" s="99"/>
      <c r="I37" s="31"/>
      <c r="J37" s="24"/>
      <c r="K37" s="24"/>
      <c r="L37" s="25"/>
      <c r="M37" s="25"/>
      <c r="N37" s="24"/>
      <c r="O37" s="24"/>
      <c r="P37" s="24"/>
      <c r="Q37" s="104"/>
      <c r="R37" s="31"/>
      <c r="S37" s="25"/>
      <c r="T37" s="25"/>
      <c r="U37" s="24"/>
      <c r="V37" s="24"/>
      <c r="W37" s="24"/>
      <c r="X37" s="24"/>
      <c r="Y37" s="24"/>
      <c r="Z37" s="24"/>
      <c r="AA37" s="24"/>
      <c r="AB37" s="24"/>
      <c r="AC37" s="32"/>
    </row>
    <row r="38" spans="1:29" s="26" customFormat="1" ht="19.5" customHeight="1" x14ac:dyDescent="0.25">
      <c r="A38" s="14" t="s">
        <v>56</v>
      </c>
      <c r="B38" s="1" t="s">
        <v>5</v>
      </c>
      <c r="C38" s="1"/>
      <c r="D38" s="11"/>
      <c r="E38" s="1">
        <f>G38-F38</f>
        <v>31</v>
      </c>
      <c r="F38" s="12">
        <f>F39</f>
        <v>44782</v>
      </c>
      <c r="G38" s="60">
        <f>G40</f>
        <v>44813</v>
      </c>
      <c r="H38" s="98"/>
      <c r="I38" s="31"/>
      <c r="J38" s="24"/>
      <c r="K38" s="24"/>
      <c r="L38" s="25"/>
      <c r="M38" s="25"/>
      <c r="N38" s="24"/>
      <c r="O38" s="24"/>
      <c r="P38" s="24"/>
      <c r="Q38" s="104"/>
      <c r="R38" s="31"/>
      <c r="S38" s="25"/>
      <c r="T38" s="25"/>
      <c r="U38" s="24"/>
      <c r="V38" s="24"/>
      <c r="W38" s="24"/>
      <c r="X38" s="24"/>
      <c r="Y38" s="24"/>
      <c r="Z38" s="24"/>
      <c r="AA38" s="24"/>
      <c r="AB38" s="24"/>
      <c r="AC38" s="32"/>
    </row>
    <row r="39" spans="1:29" s="26" customFormat="1" ht="19.5" customHeight="1" x14ac:dyDescent="0.25">
      <c r="A39" s="23" t="s">
        <v>57</v>
      </c>
      <c r="B39" s="1" t="s">
        <v>5</v>
      </c>
      <c r="C39" s="16" t="s">
        <v>35</v>
      </c>
      <c r="D39" s="15">
        <v>980</v>
      </c>
      <c r="E39" s="1">
        <v>15</v>
      </c>
      <c r="F39" s="12">
        <f>G27-14</f>
        <v>44782</v>
      </c>
      <c r="G39" s="60">
        <f>F39+E39</f>
        <v>44797</v>
      </c>
      <c r="H39" s="99"/>
      <c r="I39" s="31"/>
      <c r="J39" s="24"/>
      <c r="K39" s="24"/>
      <c r="L39" s="25"/>
      <c r="M39" s="25"/>
      <c r="N39" s="24"/>
      <c r="O39" s="24"/>
      <c r="P39" s="24"/>
      <c r="Q39" s="104"/>
      <c r="R39" s="31"/>
      <c r="S39" s="25"/>
      <c r="T39" s="25"/>
      <c r="U39" s="24"/>
      <c r="V39" s="24"/>
      <c r="W39" s="24"/>
      <c r="X39" s="24"/>
      <c r="Y39" s="24"/>
      <c r="Z39" s="24"/>
      <c r="AA39" s="24"/>
      <c r="AB39" s="24"/>
      <c r="AC39" s="32"/>
    </row>
    <row r="40" spans="1:29" s="26" customFormat="1" ht="19.5" customHeight="1" x14ac:dyDescent="0.25">
      <c r="A40" s="23" t="s">
        <v>58</v>
      </c>
      <c r="B40" s="1" t="s">
        <v>5</v>
      </c>
      <c r="C40" s="16" t="s">
        <v>35</v>
      </c>
      <c r="D40" s="15">
        <f>75+60+890+45</f>
        <v>1070</v>
      </c>
      <c r="E40" s="1">
        <v>21</v>
      </c>
      <c r="F40" s="12">
        <f>F39+10</f>
        <v>44792</v>
      </c>
      <c r="G40" s="60">
        <f>F40+E40</f>
        <v>44813</v>
      </c>
      <c r="H40" s="99"/>
      <c r="I40" s="31"/>
      <c r="J40" s="24"/>
      <c r="K40" s="24"/>
      <c r="L40" s="25"/>
      <c r="M40" s="25"/>
      <c r="N40" s="24"/>
      <c r="O40" s="24"/>
      <c r="P40" s="24"/>
      <c r="Q40" s="104"/>
      <c r="R40" s="31"/>
      <c r="S40" s="25"/>
      <c r="T40" s="25"/>
      <c r="U40" s="24"/>
      <c r="V40" s="24"/>
      <c r="W40" s="24"/>
      <c r="X40" s="24"/>
      <c r="Y40" s="24"/>
      <c r="Z40" s="24"/>
      <c r="AA40" s="24"/>
      <c r="AB40" s="24"/>
      <c r="AC40" s="32"/>
    </row>
    <row r="41" spans="1:29" s="26" customFormat="1" ht="19.5" customHeight="1" x14ac:dyDescent="0.25">
      <c r="A41" s="14" t="s">
        <v>61</v>
      </c>
      <c r="B41" s="1" t="s">
        <v>5</v>
      </c>
      <c r="C41" s="1"/>
      <c r="D41" s="11"/>
      <c r="E41" s="1">
        <f t="shared" si="6"/>
        <v>22</v>
      </c>
      <c r="F41" s="12">
        <f>F42</f>
        <v>44806</v>
      </c>
      <c r="G41" s="60">
        <f>G43</f>
        <v>44828</v>
      </c>
      <c r="H41" s="98"/>
      <c r="I41" s="31"/>
      <c r="J41" s="24"/>
      <c r="K41" s="24"/>
      <c r="L41" s="25"/>
      <c r="M41" s="25"/>
      <c r="N41" s="24"/>
      <c r="O41" s="24"/>
      <c r="P41" s="24"/>
      <c r="Q41" s="104"/>
      <c r="R41" s="31"/>
      <c r="S41" s="25"/>
      <c r="T41" s="25"/>
      <c r="U41" s="24"/>
      <c r="V41" s="24"/>
      <c r="W41" s="24"/>
      <c r="X41" s="24"/>
      <c r="Y41" s="24"/>
      <c r="Z41" s="24"/>
      <c r="AA41" s="24"/>
      <c r="AB41" s="24"/>
      <c r="AC41" s="32"/>
    </row>
    <row r="42" spans="1:29" s="26" customFormat="1" ht="19.5" customHeight="1" x14ac:dyDescent="0.25">
      <c r="A42" s="23" t="s">
        <v>59</v>
      </c>
      <c r="B42" s="1" t="s">
        <v>5</v>
      </c>
      <c r="C42" s="16" t="s">
        <v>35</v>
      </c>
      <c r="D42" s="1">
        <v>141</v>
      </c>
      <c r="E42" s="1">
        <v>18</v>
      </c>
      <c r="F42" s="12">
        <f>G31-21</f>
        <v>44806</v>
      </c>
      <c r="G42" s="60">
        <f>F42+E42</f>
        <v>44824</v>
      </c>
      <c r="H42" s="99"/>
      <c r="I42" s="31"/>
      <c r="J42" s="24"/>
      <c r="K42" s="24"/>
      <c r="L42" s="25"/>
      <c r="M42" s="25"/>
      <c r="N42" s="24"/>
      <c r="O42" s="24"/>
      <c r="P42" s="24"/>
      <c r="Q42" s="104"/>
      <c r="R42" s="31"/>
      <c r="S42" s="25"/>
      <c r="T42" s="25"/>
      <c r="U42" s="24"/>
      <c r="V42" s="24"/>
      <c r="W42" s="24"/>
      <c r="X42" s="24"/>
      <c r="Y42" s="24"/>
      <c r="Z42" s="24"/>
      <c r="AA42" s="24"/>
      <c r="AB42" s="24"/>
      <c r="AC42" s="32"/>
    </row>
    <row r="43" spans="1:29" s="26" customFormat="1" ht="19.5" customHeight="1" x14ac:dyDescent="0.25">
      <c r="A43" s="23" t="s">
        <v>60</v>
      </c>
      <c r="B43" s="1" t="s">
        <v>5</v>
      </c>
      <c r="C43" s="16" t="s">
        <v>35</v>
      </c>
      <c r="D43" s="1">
        <v>9</v>
      </c>
      <c r="E43" s="1">
        <v>3</v>
      </c>
      <c r="F43" s="12">
        <f>G42+1</f>
        <v>44825</v>
      </c>
      <c r="G43" s="60">
        <f>F43+E43</f>
        <v>44828</v>
      </c>
      <c r="H43" s="99"/>
      <c r="I43" s="31"/>
      <c r="J43" s="24"/>
      <c r="K43" s="24"/>
      <c r="L43" s="25"/>
      <c r="M43" s="25"/>
      <c r="N43" s="24"/>
      <c r="O43" s="24"/>
      <c r="P43" s="24"/>
      <c r="Q43" s="104"/>
      <c r="R43" s="31"/>
      <c r="S43" s="25"/>
      <c r="T43" s="25"/>
      <c r="U43" s="24"/>
      <c r="V43" s="24"/>
      <c r="W43" s="24"/>
      <c r="X43" s="24"/>
      <c r="Y43" s="24"/>
      <c r="Z43" s="24"/>
      <c r="AA43" s="24"/>
      <c r="AB43" s="24"/>
      <c r="AC43" s="32"/>
    </row>
    <row r="44" spans="1:29" s="26" customFormat="1" ht="19.5" customHeight="1" x14ac:dyDescent="0.25">
      <c r="A44" s="14" t="s">
        <v>62</v>
      </c>
      <c r="B44" s="1" t="s">
        <v>5</v>
      </c>
      <c r="C44" s="1"/>
      <c r="D44" s="1"/>
      <c r="E44" s="1">
        <f t="shared" ref="E44" si="7">G44-F44</f>
        <v>188</v>
      </c>
      <c r="F44" s="12">
        <f>F46</f>
        <v>44820</v>
      </c>
      <c r="G44" s="60">
        <f>G45</f>
        <v>45008</v>
      </c>
      <c r="H44" s="98"/>
      <c r="I44" s="31"/>
      <c r="J44" s="24"/>
      <c r="K44" s="24"/>
      <c r="L44" s="25"/>
      <c r="M44" s="25"/>
      <c r="N44" s="24"/>
      <c r="O44" s="24"/>
      <c r="P44" s="24"/>
      <c r="Q44" s="104"/>
      <c r="R44" s="31"/>
      <c r="S44" s="25"/>
      <c r="T44" s="25"/>
      <c r="U44" s="24"/>
      <c r="V44" s="24"/>
      <c r="W44" s="24"/>
      <c r="X44" s="24"/>
      <c r="Y44" s="24"/>
      <c r="Z44" s="24"/>
      <c r="AA44" s="24"/>
      <c r="AB44" s="24"/>
      <c r="AC44" s="32"/>
    </row>
    <row r="45" spans="1:29" s="26" customFormat="1" ht="19.5" customHeight="1" x14ac:dyDescent="0.25">
      <c r="A45" s="23" t="s">
        <v>98</v>
      </c>
      <c r="B45" s="1" t="s">
        <v>5</v>
      </c>
      <c r="C45" s="16" t="s">
        <v>35</v>
      </c>
      <c r="D45" s="1">
        <f>10+7</f>
        <v>17</v>
      </c>
      <c r="E45" s="1">
        <v>5</v>
      </c>
      <c r="F45" s="12">
        <f>G33+1</f>
        <v>45003</v>
      </c>
      <c r="G45" s="60">
        <f>F45+E45</f>
        <v>45008</v>
      </c>
      <c r="H45" s="31" t="s">
        <v>108</v>
      </c>
      <c r="I45" s="31"/>
      <c r="J45" s="24"/>
      <c r="K45" s="24"/>
      <c r="L45" s="25"/>
      <c r="M45" s="25"/>
      <c r="N45" s="24"/>
      <c r="O45" s="24"/>
      <c r="P45" s="24"/>
      <c r="Q45" s="104"/>
      <c r="R45" s="31"/>
      <c r="S45" s="25"/>
      <c r="T45" s="25"/>
      <c r="U45" s="24"/>
      <c r="V45" s="24"/>
      <c r="W45" s="24"/>
      <c r="X45" s="24"/>
      <c r="Y45" s="24"/>
      <c r="Z45" s="24"/>
      <c r="AA45" s="24"/>
      <c r="AB45" s="24"/>
      <c r="AC45" s="32"/>
    </row>
    <row r="46" spans="1:29" s="26" customFormat="1" ht="19.5" customHeight="1" x14ac:dyDescent="0.25">
      <c r="A46" s="23" t="s">
        <v>63</v>
      </c>
      <c r="B46" s="1" t="s">
        <v>5</v>
      </c>
      <c r="C46" s="16" t="s">
        <v>35</v>
      </c>
      <c r="D46" s="1">
        <v>99</v>
      </c>
      <c r="E46" s="1">
        <v>7</v>
      </c>
      <c r="F46" s="12">
        <f>G31-7</f>
        <v>44820</v>
      </c>
      <c r="G46" s="60">
        <f t="shared" ref="G46:G47" si="8">F46+E46</f>
        <v>44827</v>
      </c>
      <c r="H46" s="98"/>
      <c r="I46" s="31"/>
      <c r="J46" s="24"/>
      <c r="K46" s="24"/>
      <c r="L46" s="25"/>
      <c r="M46" s="25"/>
      <c r="N46" s="24"/>
      <c r="O46" s="24"/>
      <c r="P46" s="24"/>
      <c r="Q46" s="104"/>
      <c r="R46" s="31"/>
      <c r="S46" s="25"/>
      <c r="T46" s="25"/>
      <c r="U46" s="24"/>
      <c r="V46" s="24"/>
      <c r="W46" s="24"/>
      <c r="X46" s="24"/>
      <c r="Y46" s="24"/>
      <c r="Z46" s="24"/>
      <c r="AA46" s="24"/>
      <c r="AB46" s="24"/>
      <c r="AC46" s="32"/>
    </row>
    <row r="47" spans="1:29" s="26" customFormat="1" ht="19.5" customHeight="1" x14ac:dyDescent="0.25">
      <c r="A47" s="23" t="s">
        <v>64</v>
      </c>
      <c r="B47" s="1" t="s">
        <v>5</v>
      </c>
      <c r="C47" s="16" t="s">
        <v>35</v>
      </c>
      <c r="D47" s="1">
        <v>127</v>
      </c>
      <c r="E47" s="1">
        <v>10</v>
      </c>
      <c r="F47" s="12">
        <f>F46</f>
        <v>44820</v>
      </c>
      <c r="G47" s="60">
        <f t="shared" si="8"/>
        <v>44830</v>
      </c>
      <c r="H47" s="98"/>
      <c r="I47" s="31"/>
      <c r="J47" s="24"/>
      <c r="K47" s="24"/>
      <c r="L47" s="25"/>
      <c r="M47" s="25"/>
      <c r="N47" s="24"/>
      <c r="O47" s="24"/>
      <c r="P47" s="24"/>
      <c r="Q47" s="104"/>
      <c r="R47" s="31"/>
      <c r="S47" s="25"/>
      <c r="T47" s="25"/>
      <c r="U47" s="24"/>
      <c r="V47" s="24"/>
      <c r="W47" s="24"/>
      <c r="X47" s="24"/>
      <c r="Y47" s="24"/>
      <c r="Z47" s="24"/>
      <c r="AA47" s="24"/>
      <c r="AB47" s="24"/>
      <c r="AC47" s="32"/>
    </row>
    <row r="48" spans="1:29" s="26" customFormat="1" ht="24" customHeight="1" x14ac:dyDescent="0.25">
      <c r="A48" s="41" t="s">
        <v>85</v>
      </c>
      <c r="B48" s="1" t="s">
        <v>5</v>
      </c>
      <c r="C48" s="1"/>
      <c r="D48" s="1"/>
      <c r="E48" s="1">
        <v>14</v>
      </c>
      <c r="F48" s="12">
        <f>G33-2</f>
        <v>45000</v>
      </c>
      <c r="G48" s="60">
        <f>F48+E48</f>
        <v>45014</v>
      </c>
      <c r="H48" s="98"/>
      <c r="I48" s="42"/>
      <c r="J48" s="43"/>
      <c r="K48" s="43"/>
      <c r="L48" s="43"/>
      <c r="M48" s="43"/>
      <c r="N48" s="24"/>
      <c r="O48" s="43"/>
      <c r="P48" s="43"/>
      <c r="Q48" s="105"/>
      <c r="R48" s="42"/>
      <c r="S48" s="43"/>
      <c r="T48" s="43"/>
      <c r="U48" s="24"/>
      <c r="V48" s="24"/>
      <c r="W48" s="24"/>
      <c r="X48" s="24"/>
      <c r="Y48" s="24"/>
      <c r="Z48" s="24"/>
      <c r="AA48" s="24"/>
      <c r="AB48" s="24"/>
      <c r="AC48" s="32"/>
    </row>
    <row r="49" spans="1:29" s="26" customFormat="1" ht="21.75" customHeight="1" x14ac:dyDescent="0.25">
      <c r="A49" s="41" t="s">
        <v>92</v>
      </c>
      <c r="B49" s="1" t="s">
        <v>5</v>
      </c>
      <c r="C49" s="1"/>
      <c r="D49" s="1"/>
      <c r="E49" s="1">
        <v>14</v>
      </c>
      <c r="F49" s="12">
        <f>G33+1</f>
        <v>45003</v>
      </c>
      <c r="G49" s="60">
        <f t="shared" ref="G49:G50" si="9">F49+E49</f>
        <v>45017</v>
      </c>
      <c r="H49" s="98"/>
      <c r="I49" s="31"/>
      <c r="J49" s="24"/>
      <c r="K49" s="24"/>
      <c r="L49" s="25"/>
      <c r="M49" s="25"/>
      <c r="N49" s="24"/>
      <c r="O49" s="24"/>
      <c r="P49" s="24"/>
      <c r="Q49" s="104"/>
      <c r="R49" s="31"/>
      <c r="S49" s="25"/>
      <c r="T49" s="25"/>
      <c r="U49" s="24"/>
      <c r="V49" s="24"/>
      <c r="W49" s="24"/>
      <c r="X49" s="24"/>
      <c r="Y49" s="24"/>
      <c r="Z49" s="24"/>
      <c r="AA49" s="24"/>
      <c r="AB49" s="24"/>
      <c r="AC49" s="32"/>
    </row>
    <row r="50" spans="1:29" s="26" customFormat="1" ht="24" customHeight="1" x14ac:dyDescent="0.25">
      <c r="A50" s="41" t="s">
        <v>86</v>
      </c>
      <c r="B50" s="1" t="s">
        <v>5</v>
      </c>
      <c r="C50" s="1"/>
      <c r="D50" s="1"/>
      <c r="E50" s="1">
        <v>14</v>
      </c>
      <c r="F50" s="12">
        <f>F49</f>
        <v>45003</v>
      </c>
      <c r="G50" s="60">
        <f t="shared" si="9"/>
        <v>45017</v>
      </c>
      <c r="H50" s="98"/>
      <c r="I50" s="31"/>
      <c r="J50" s="24"/>
      <c r="K50" s="24"/>
      <c r="L50" s="25"/>
      <c r="M50" s="25"/>
      <c r="N50" s="24"/>
      <c r="O50" s="24"/>
      <c r="P50" s="24"/>
      <c r="Q50" s="104"/>
      <c r="R50" s="31"/>
      <c r="S50" s="25"/>
      <c r="T50" s="25"/>
      <c r="U50" s="24"/>
      <c r="V50" s="24"/>
      <c r="W50" s="24"/>
      <c r="X50" s="24"/>
      <c r="Y50" s="24"/>
      <c r="Z50" s="24"/>
      <c r="AA50" s="24"/>
      <c r="AB50" s="24"/>
      <c r="AC50" s="32"/>
    </row>
    <row r="51" spans="1:29" s="26" customFormat="1" ht="21" customHeight="1" x14ac:dyDescent="0.25">
      <c r="A51" s="44" t="s">
        <v>87</v>
      </c>
      <c r="B51" s="1" t="s">
        <v>5</v>
      </c>
      <c r="C51" s="1"/>
      <c r="D51" s="11"/>
      <c r="E51" s="1">
        <f>G51-F51</f>
        <v>91</v>
      </c>
      <c r="F51" s="12">
        <f>F52</f>
        <v>44774</v>
      </c>
      <c r="G51" s="60">
        <f>G55</f>
        <v>44865</v>
      </c>
      <c r="H51" s="98"/>
      <c r="I51" s="31"/>
      <c r="J51" s="24"/>
      <c r="K51" s="24"/>
      <c r="L51" s="25"/>
      <c r="M51" s="25"/>
      <c r="N51" s="24"/>
      <c r="O51" s="24"/>
      <c r="P51" s="24"/>
      <c r="Q51" s="104"/>
      <c r="R51" s="31"/>
      <c r="S51" s="25"/>
      <c r="T51" s="25"/>
      <c r="U51" s="24"/>
      <c r="V51" s="24"/>
      <c r="W51" s="24"/>
      <c r="X51" s="24"/>
      <c r="Y51" s="24"/>
      <c r="Z51" s="24"/>
      <c r="AA51" s="24"/>
      <c r="AB51" s="24"/>
      <c r="AC51" s="32"/>
    </row>
    <row r="52" spans="1:29" s="26" customFormat="1" ht="19.5" customHeight="1" x14ac:dyDescent="0.25">
      <c r="A52" s="23" t="s">
        <v>68</v>
      </c>
      <c r="B52" s="1" t="s">
        <v>5</v>
      </c>
      <c r="C52" s="1" t="s">
        <v>36</v>
      </c>
      <c r="D52" s="15">
        <v>2566</v>
      </c>
      <c r="E52" s="1">
        <f t="shared" ref="E52:E69" si="10">G52-F52</f>
        <v>60</v>
      </c>
      <c r="F52" s="12">
        <v>44774</v>
      </c>
      <c r="G52" s="60">
        <v>44834</v>
      </c>
      <c r="H52" s="98"/>
      <c r="I52" s="31"/>
      <c r="J52" s="24"/>
      <c r="K52" s="24"/>
      <c r="L52" s="25"/>
      <c r="M52" s="25"/>
      <c r="N52" s="24"/>
      <c r="O52" s="24"/>
      <c r="P52" s="24"/>
      <c r="Q52" s="104"/>
      <c r="R52" s="31"/>
      <c r="S52" s="25"/>
      <c r="T52" s="25"/>
      <c r="U52" s="24"/>
      <c r="V52" s="24"/>
      <c r="W52" s="24"/>
      <c r="X52" s="24"/>
      <c r="Y52" s="24"/>
      <c r="Z52" s="24"/>
      <c r="AA52" s="24"/>
      <c r="AB52" s="24"/>
      <c r="AC52" s="32"/>
    </row>
    <row r="53" spans="1:29" s="26" customFormat="1" ht="19.5" customHeight="1" x14ac:dyDescent="0.25">
      <c r="A53" s="23" t="s">
        <v>69</v>
      </c>
      <c r="B53" s="1" t="s">
        <v>5</v>
      </c>
      <c r="C53" s="1" t="s">
        <v>42</v>
      </c>
      <c r="D53" s="15">
        <v>727</v>
      </c>
      <c r="E53" s="1">
        <f t="shared" si="10"/>
        <v>91</v>
      </c>
      <c r="F53" s="12">
        <v>44774</v>
      </c>
      <c r="G53" s="60">
        <v>44865</v>
      </c>
      <c r="H53" s="98"/>
      <c r="I53" s="31"/>
      <c r="J53" s="24"/>
      <c r="K53" s="24"/>
      <c r="L53" s="25"/>
      <c r="M53" s="25"/>
      <c r="N53" s="24"/>
      <c r="O53" s="24"/>
      <c r="P53" s="24"/>
      <c r="Q53" s="104"/>
      <c r="R53" s="31"/>
      <c r="S53" s="25"/>
      <c r="T53" s="25"/>
      <c r="U53" s="24"/>
      <c r="V53" s="24"/>
      <c r="W53" s="24"/>
      <c r="X53" s="24"/>
      <c r="Y53" s="24"/>
      <c r="Z53" s="24"/>
      <c r="AA53" s="24"/>
      <c r="AB53" s="24"/>
      <c r="AC53" s="32"/>
    </row>
    <row r="54" spans="1:29" s="26" customFormat="1" ht="19.5" customHeight="1" x14ac:dyDescent="0.25">
      <c r="A54" s="23" t="s">
        <v>70</v>
      </c>
      <c r="B54" s="1" t="s">
        <v>5</v>
      </c>
      <c r="C54" s="1" t="s">
        <v>42</v>
      </c>
      <c r="D54" s="15">
        <v>3849</v>
      </c>
      <c r="E54" s="1">
        <f t="shared" si="10"/>
        <v>91</v>
      </c>
      <c r="F54" s="12">
        <v>44774</v>
      </c>
      <c r="G54" s="60">
        <v>44865</v>
      </c>
      <c r="H54" s="98"/>
      <c r="I54" s="31"/>
      <c r="J54" s="24"/>
      <c r="K54" s="24"/>
      <c r="L54" s="25"/>
      <c r="M54" s="25"/>
      <c r="N54" s="24"/>
      <c r="O54" s="24"/>
      <c r="P54" s="24"/>
      <c r="Q54" s="104"/>
      <c r="R54" s="31"/>
      <c r="S54" s="25"/>
      <c r="T54" s="25"/>
      <c r="U54" s="24"/>
      <c r="V54" s="24"/>
      <c r="W54" s="24"/>
      <c r="X54" s="24"/>
      <c r="Y54" s="24"/>
      <c r="Z54" s="24"/>
      <c r="AA54" s="24"/>
      <c r="AB54" s="24"/>
      <c r="AC54" s="32"/>
    </row>
    <row r="55" spans="1:29" s="26" customFormat="1" ht="19.5" customHeight="1" x14ac:dyDescent="0.25">
      <c r="A55" s="23" t="s">
        <v>67</v>
      </c>
      <c r="B55" s="1" t="s">
        <v>5</v>
      </c>
      <c r="C55" s="1" t="s">
        <v>42</v>
      </c>
      <c r="D55" s="15">
        <v>4103</v>
      </c>
      <c r="E55" s="1">
        <f t="shared" si="10"/>
        <v>30</v>
      </c>
      <c r="F55" s="12">
        <v>44835</v>
      </c>
      <c r="G55" s="60">
        <v>44865</v>
      </c>
      <c r="H55" s="98"/>
      <c r="I55" s="31"/>
      <c r="J55" s="24"/>
      <c r="K55" s="24"/>
      <c r="L55" s="25"/>
      <c r="M55" s="25"/>
      <c r="N55" s="24"/>
      <c r="O55" s="24"/>
      <c r="P55" s="24"/>
      <c r="Q55" s="104"/>
      <c r="R55" s="31"/>
      <c r="S55" s="25"/>
      <c r="T55" s="25"/>
      <c r="U55" s="24"/>
      <c r="V55" s="24"/>
      <c r="W55" s="24"/>
      <c r="X55" s="24"/>
      <c r="Y55" s="24"/>
      <c r="Z55" s="24"/>
      <c r="AA55" s="24"/>
      <c r="AB55" s="24"/>
      <c r="AC55" s="32"/>
    </row>
    <row r="56" spans="1:29" s="26" customFormat="1" ht="19.5" customHeight="1" x14ac:dyDescent="0.25">
      <c r="A56" s="14" t="s">
        <v>88</v>
      </c>
      <c r="B56" s="1" t="s">
        <v>5</v>
      </c>
      <c r="C56" s="1"/>
      <c r="D56" s="11"/>
      <c r="E56" s="1">
        <f t="shared" si="10"/>
        <v>91</v>
      </c>
      <c r="F56" s="12">
        <f>F57</f>
        <v>44774</v>
      </c>
      <c r="G56" s="60">
        <f>G68</f>
        <v>44865</v>
      </c>
      <c r="H56" s="98"/>
      <c r="I56" s="31"/>
      <c r="J56" s="24"/>
      <c r="K56" s="24"/>
      <c r="L56" s="25"/>
      <c r="M56" s="25"/>
      <c r="N56" s="24"/>
      <c r="O56" s="24"/>
      <c r="P56" s="24"/>
      <c r="Q56" s="104"/>
      <c r="R56" s="31"/>
      <c r="S56" s="25"/>
      <c r="T56" s="25"/>
      <c r="U56" s="24"/>
      <c r="V56" s="24"/>
      <c r="W56" s="24"/>
      <c r="X56" s="24"/>
      <c r="Y56" s="24"/>
      <c r="Z56" s="24"/>
      <c r="AA56" s="24"/>
      <c r="AB56" s="24"/>
      <c r="AC56" s="32"/>
    </row>
    <row r="57" spans="1:29" s="26" customFormat="1" ht="19.5" customHeight="1" x14ac:dyDescent="0.25">
      <c r="A57" s="45" t="s">
        <v>71</v>
      </c>
      <c r="B57" s="1" t="s">
        <v>5</v>
      </c>
      <c r="C57" s="1"/>
      <c r="D57" s="11"/>
      <c r="E57" s="1">
        <f t="shared" si="10"/>
        <v>91</v>
      </c>
      <c r="F57" s="12">
        <f>F58</f>
        <v>44774</v>
      </c>
      <c r="G57" s="60">
        <f>G60</f>
        <v>44865</v>
      </c>
      <c r="H57" s="98"/>
      <c r="I57" s="31"/>
      <c r="J57" s="24"/>
      <c r="K57" s="24"/>
      <c r="L57" s="25"/>
      <c r="M57" s="25"/>
      <c r="N57" s="24"/>
      <c r="O57" s="24"/>
      <c r="P57" s="24"/>
      <c r="Q57" s="104"/>
      <c r="R57" s="31"/>
      <c r="S57" s="25"/>
      <c r="T57" s="25"/>
      <c r="U57" s="24"/>
      <c r="V57" s="24"/>
      <c r="W57" s="24"/>
      <c r="X57" s="24"/>
      <c r="Y57" s="24"/>
      <c r="Z57" s="24"/>
      <c r="AA57" s="24"/>
      <c r="AB57" s="24"/>
      <c r="AC57" s="32"/>
    </row>
    <row r="58" spans="1:29" s="26" customFormat="1" ht="19.5" customHeight="1" x14ac:dyDescent="0.25">
      <c r="A58" s="23" t="s">
        <v>74</v>
      </c>
      <c r="B58" s="1" t="s">
        <v>5</v>
      </c>
      <c r="C58" s="1" t="s">
        <v>76</v>
      </c>
      <c r="D58" s="15">
        <v>2200</v>
      </c>
      <c r="E58" s="1">
        <f t="shared" si="10"/>
        <v>45</v>
      </c>
      <c r="F58" s="12">
        <v>44774</v>
      </c>
      <c r="G58" s="60">
        <v>44819</v>
      </c>
      <c r="H58" s="98"/>
      <c r="I58" s="31"/>
      <c r="J58" s="24"/>
      <c r="K58" s="24"/>
      <c r="L58" s="25"/>
      <c r="M58" s="25"/>
      <c r="N58" s="24"/>
      <c r="O58" s="24"/>
      <c r="P58" s="24"/>
      <c r="Q58" s="104"/>
      <c r="R58" s="31"/>
      <c r="S58" s="25"/>
      <c r="T58" s="25"/>
      <c r="U58" s="24"/>
      <c r="V58" s="24"/>
      <c r="W58" s="24"/>
      <c r="X58" s="24"/>
      <c r="Y58" s="24"/>
      <c r="Z58" s="24"/>
      <c r="AA58" s="24"/>
      <c r="AB58" s="24"/>
      <c r="AC58" s="32"/>
    </row>
    <row r="59" spans="1:29" s="26" customFormat="1" ht="19.5" customHeight="1" x14ac:dyDescent="0.25">
      <c r="A59" s="23" t="s">
        <v>75</v>
      </c>
      <c r="B59" s="1" t="s">
        <v>5</v>
      </c>
      <c r="C59" s="1" t="s">
        <v>42</v>
      </c>
      <c r="D59" s="15">
        <v>267</v>
      </c>
      <c r="E59" s="1">
        <f t="shared" si="10"/>
        <v>30</v>
      </c>
      <c r="F59" s="12">
        <v>44805</v>
      </c>
      <c r="G59" s="60">
        <v>44835</v>
      </c>
      <c r="H59" s="98"/>
      <c r="I59" s="31"/>
      <c r="J59" s="24"/>
      <c r="K59" s="24"/>
      <c r="L59" s="25"/>
      <c r="M59" s="25"/>
      <c r="N59" s="24"/>
      <c r="O59" s="24"/>
      <c r="P59" s="24"/>
      <c r="Q59" s="104"/>
      <c r="R59" s="31"/>
      <c r="S59" s="25"/>
      <c r="T59" s="25"/>
      <c r="U59" s="24"/>
      <c r="V59" s="24"/>
      <c r="W59" s="24"/>
      <c r="X59" s="24"/>
      <c r="Y59" s="24"/>
      <c r="Z59" s="24"/>
      <c r="AA59" s="24"/>
      <c r="AB59" s="24"/>
      <c r="AC59" s="32"/>
    </row>
    <row r="60" spans="1:29" s="26" customFormat="1" ht="19.5" customHeight="1" x14ac:dyDescent="0.25">
      <c r="A60" s="23" t="s">
        <v>67</v>
      </c>
      <c r="B60" s="1" t="s">
        <v>5</v>
      </c>
      <c r="C60" s="1" t="s">
        <v>42</v>
      </c>
      <c r="D60" s="15">
        <v>267</v>
      </c>
      <c r="E60" s="1">
        <f t="shared" si="10"/>
        <v>30</v>
      </c>
      <c r="F60" s="12">
        <v>44835</v>
      </c>
      <c r="G60" s="60">
        <v>44865</v>
      </c>
      <c r="H60" s="98"/>
      <c r="I60" s="31"/>
      <c r="J60" s="24"/>
      <c r="K60" s="24"/>
      <c r="L60" s="25"/>
      <c r="M60" s="25"/>
      <c r="N60" s="24"/>
      <c r="O60" s="24"/>
      <c r="P60" s="24"/>
      <c r="Q60" s="104"/>
      <c r="R60" s="31"/>
      <c r="S60" s="25"/>
      <c r="T60" s="25"/>
      <c r="U60" s="24"/>
      <c r="V60" s="24"/>
      <c r="W60" s="24"/>
      <c r="X60" s="24"/>
      <c r="Y60" s="24"/>
      <c r="Z60" s="24"/>
      <c r="AA60" s="24"/>
      <c r="AB60" s="24"/>
      <c r="AC60" s="32"/>
    </row>
    <row r="61" spans="1:29" s="26" customFormat="1" ht="19.5" customHeight="1" x14ac:dyDescent="0.25">
      <c r="A61" s="45" t="s">
        <v>72</v>
      </c>
      <c r="B61" s="1" t="s">
        <v>5</v>
      </c>
      <c r="C61" s="1"/>
      <c r="D61" s="11"/>
      <c r="E61" s="1">
        <f t="shared" si="10"/>
        <v>91</v>
      </c>
      <c r="F61" s="12">
        <f>F62</f>
        <v>44774</v>
      </c>
      <c r="G61" s="60">
        <f>G64</f>
        <v>44865</v>
      </c>
      <c r="H61" s="98"/>
      <c r="I61" s="31"/>
      <c r="J61" s="24"/>
      <c r="K61" s="24"/>
      <c r="L61" s="25"/>
      <c r="M61" s="25"/>
      <c r="N61" s="24"/>
      <c r="O61" s="24"/>
      <c r="P61" s="24"/>
      <c r="Q61" s="104"/>
      <c r="R61" s="31"/>
      <c r="S61" s="25"/>
      <c r="T61" s="25"/>
      <c r="U61" s="24"/>
      <c r="V61" s="24"/>
      <c r="W61" s="24"/>
      <c r="X61" s="24"/>
      <c r="Y61" s="24"/>
      <c r="Z61" s="24"/>
      <c r="AA61" s="24"/>
      <c r="AB61" s="24"/>
      <c r="AC61" s="32"/>
    </row>
    <row r="62" spans="1:29" s="26" customFormat="1" ht="19.5" customHeight="1" x14ac:dyDescent="0.25">
      <c r="A62" s="23" t="s">
        <v>74</v>
      </c>
      <c r="B62" s="1" t="s">
        <v>5</v>
      </c>
      <c r="C62" s="1" t="s">
        <v>77</v>
      </c>
      <c r="D62" s="1">
        <v>11322</v>
      </c>
      <c r="E62" s="1">
        <f t="shared" si="10"/>
        <v>45</v>
      </c>
      <c r="F62" s="12">
        <v>44774</v>
      </c>
      <c r="G62" s="60">
        <v>44819</v>
      </c>
      <c r="H62" s="98"/>
      <c r="I62" s="31"/>
      <c r="J62" s="24"/>
      <c r="K62" s="24"/>
      <c r="L62" s="25"/>
      <c r="M62" s="25"/>
      <c r="N62" s="24"/>
      <c r="O62" s="24"/>
      <c r="P62" s="24"/>
      <c r="Q62" s="104"/>
      <c r="R62" s="31"/>
      <c r="S62" s="25"/>
      <c r="T62" s="25"/>
      <c r="U62" s="24"/>
      <c r="V62" s="24"/>
      <c r="W62" s="24"/>
      <c r="X62" s="24"/>
      <c r="Y62" s="24"/>
      <c r="Z62" s="24"/>
      <c r="AA62" s="24"/>
      <c r="AB62" s="24"/>
      <c r="AC62" s="32"/>
    </row>
    <row r="63" spans="1:29" s="26" customFormat="1" ht="19.5" customHeight="1" x14ac:dyDescent="0.25">
      <c r="A63" s="23" t="s">
        <v>75</v>
      </c>
      <c r="B63" s="1" t="s">
        <v>5</v>
      </c>
      <c r="C63" s="1" t="s">
        <v>42</v>
      </c>
      <c r="D63" s="1">
        <v>1260</v>
      </c>
      <c r="E63" s="1">
        <f t="shared" si="10"/>
        <v>60</v>
      </c>
      <c r="F63" s="12">
        <v>44805</v>
      </c>
      <c r="G63" s="60">
        <v>44865</v>
      </c>
      <c r="H63" s="98"/>
      <c r="I63" s="31"/>
      <c r="J63" s="24"/>
      <c r="K63" s="24"/>
      <c r="L63" s="25"/>
      <c r="M63" s="25"/>
      <c r="N63" s="24"/>
      <c r="O63" s="24"/>
      <c r="P63" s="24"/>
      <c r="Q63" s="104"/>
      <c r="R63" s="31"/>
      <c r="S63" s="25"/>
      <c r="T63" s="25"/>
      <c r="U63" s="24"/>
      <c r="V63" s="24"/>
      <c r="W63" s="24"/>
      <c r="X63" s="24"/>
      <c r="Y63" s="24"/>
      <c r="Z63" s="24"/>
      <c r="AA63" s="24"/>
      <c r="AB63" s="24"/>
      <c r="AC63" s="32"/>
    </row>
    <row r="64" spans="1:29" s="26" customFormat="1" ht="19.5" customHeight="1" x14ac:dyDescent="0.25">
      <c r="A64" s="23" t="s">
        <v>67</v>
      </c>
      <c r="B64" s="1" t="s">
        <v>5</v>
      </c>
      <c r="C64" s="1" t="s">
        <v>42</v>
      </c>
      <c r="D64" s="1">
        <v>1260</v>
      </c>
      <c r="E64" s="1">
        <f t="shared" si="10"/>
        <v>30</v>
      </c>
      <c r="F64" s="12">
        <v>44835</v>
      </c>
      <c r="G64" s="60">
        <v>44865</v>
      </c>
      <c r="H64" s="98"/>
      <c r="I64" s="31"/>
      <c r="J64" s="24"/>
      <c r="K64" s="24"/>
      <c r="L64" s="25"/>
      <c r="M64" s="25"/>
      <c r="N64" s="24"/>
      <c r="O64" s="24"/>
      <c r="P64" s="24"/>
      <c r="Q64" s="104"/>
      <c r="R64" s="31"/>
      <c r="S64" s="25"/>
      <c r="T64" s="25"/>
      <c r="U64" s="24"/>
      <c r="V64" s="24"/>
      <c r="W64" s="24"/>
      <c r="X64" s="24"/>
      <c r="Y64" s="24"/>
      <c r="Z64" s="24"/>
      <c r="AA64" s="24"/>
      <c r="AB64" s="24"/>
      <c r="AC64" s="32"/>
    </row>
    <row r="65" spans="1:29" s="26" customFormat="1" ht="19.5" customHeight="1" x14ac:dyDescent="0.25">
      <c r="A65" s="45" t="s">
        <v>73</v>
      </c>
      <c r="B65" s="1" t="s">
        <v>5</v>
      </c>
      <c r="C65" s="1"/>
      <c r="D65" s="11"/>
      <c r="E65" s="1">
        <f t="shared" si="10"/>
        <v>91</v>
      </c>
      <c r="F65" s="12">
        <v>44774</v>
      </c>
      <c r="G65" s="60">
        <v>44865</v>
      </c>
      <c r="H65" s="98"/>
      <c r="I65" s="31"/>
      <c r="J65" s="24"/>
      <c r="K65" s="24"/>
      <c r="L65" s="25"/>
      <c r="M65" s="25"/>
      <c r="N65" s="24"/>
      <c r="O65" s="24"/>
      <c r="P65" s="24"/>
      <c r="Q65" s="104"/>
      <c r="R65" s="31"/>
      <c r="S65" s="25"/>
      <c r="T65" s="25"/>
      <c r="U65" s="24"/>
      <c r="V65" s="24"/>
      <c r="W65" s="24"/>
      <c r="X65" s="24"/>
      <c r="Y65" s="24"/>
      <c r="Z65" s="24"/>
      <c r="AA65" s="24"/>
      <c r="AB65" s="24"/>
      <c r="AC65" s="32"/>
    </row>
    <row r="66" spans="1:29" s="26" customFormat="1" ht="19.5" customHeight="1" x14ac:dyDescent="0.25">
      <c r="A66" s="23" t="s">
        <v>74</v>
      </c>
      <c r="B66" s="1" t="s">
        <v>5</v>
      </c>
      <c r="C66" s="1" t="s">
        <v>77</v>
      </c>
      <c r="D66" s="1">
        <v>1419</v>
      </c>
      <c r="E66" s="1">
        <f t="shared" si="10"/>
        <v>45</v>
      </c>
      <c r="F66" s="12">
        <v>44774</v>
      </c>
      <c r="G66" s="60">
        <v>44819</v>
      </c>
      <c r="H66" s="98"/>
      <c r="I66" s="31"/>
      <c r="J66" s="24"/>
      <c r="K66" s="24"/>
      <c r="L66" s="25"/>
      <c r="M66" s="25"/>
      <c r="N66" s="24"/>
      <c r="O66" s="24"/>
      <c r="P66" s="24"/>
      <c r="Q66" s="104"/>
      <c r="R66" s="31"/>
      <c r="S66" s="25"/>
      <c r="T66" s="25"/>
      <c r="U66" s="24"/>
      <c r="V66" s="24"/>
      <c r="W66" s="24"/>
      <c r="X66" s="24"/>
      <c r="Y66" s="24"/>
      <c r="Z66" s="24"/>
      <c r="AA66" s="24"/>
      <c r="AB66" s="24"/>
      <c r="AC66" s="32"/>
    </row>
    <row r="67" spans="1:29" s="26" customFormat="1" ht="19.5" customHeight="1" x14ac:dyDescent="0.25">
      <c r="A67" s="23" t="s">
        <v>75</v>
      </c>
      <c r="B67" s="1" t="s">
        <v>5</v>
      </c>
      <c r="C67" s="1" t="s">
        <v>42</v>
      </c>
      <c r="D67" s="1">
        <v>240</v>
      </c>
      <c r="E67" s="1">
        <f t="shared" si="10"/>
        <v>29</v>
      </c>
      <c r="F67" s="12">
        <v>44805</v>
      </c>
      <c r="G67" s="60">
        <v>44834</v>
      </c>
      <c r="H67" s="98"/>
      <c r="I67" s="31"/>
      <c r="J67" s="24"/>
      <c r="K67" s="24"/>
      <c r="L67" s="25"/>
      <c r="M67" s="25"/>
      <c r="N67" s="24"/>
      <c r="O67" s="24"/>
      <c r="P67" s="24"/>
      <c r="Q67" s="104"/>
      <c r="R67" s="31"/>
      <c r="S67" s="25"/>
      <c r="T67" s="25"/>
      <c r="U67" s="24"/>
      <c r="V67" s="24"/>
      <c r="W67" s="24"/>
      <c r="X67" s="24"/>
      <c r="Y67" s="24"/>
      <c r="Z67" s="24"/>
      <c r="AA67" s="24"/>
      <c r="AB67" s="24"/>
      <c r="AC67" s="32"/>
    </row>
    <row r="68" spans="1:29" s="26" customFormat="1" ht="19.5" customHeight="1" x14ac:dyDescent="0.25">
      <c r="A68" s="23" t="s">
        <v>67</v>
      </c>
      <c r="B68" s="1" t="s">
        <v>5</v>
      </c>
      <c r="C68" s="1" t="s">
        <v>42</v>
      </c>
      <c r="D68" s="1">
        <v>200</v>
      </c>
      <c r="E68" s="1">
        <f t="shared" si="10"/>
        <v>30</v>
      </c>
      <c r="F68" s="12">
        <v>44835</v>
      </c>
      <c r="G68" s="60">
        <v>44865</v>
      </c>
      <c r="H68" s="98"/>
      <c r="I68" s="31"/>
      <c r="J68" s="24"/>
      <c r="K68" s="24"/>
      <c r="L68" s="25"/>
      <c r="M68" s="25"/>
      <c r="N68" s="24"/>
      <c r="O68" s="24"/>
      <c r="P68" s="24"/>
      <c r="Q68" s="104"/>
      <c r="R68" s="31"/>
      <c r="S68" s="25"/>
      <c r="T68" s="25"/>
      <c r="U68" s="24"/>
      <c r="V68" s="24"/>
      <c r="W68" s="24"/>
      <c r="X68" s="24"/>
      <c r="Y68" s="24"/>
      <c r="Z68" s="24"/>
      <c r="AA68" s="24"/>
      <c r="AB68" s="24"/>
      <c r="AC68" s="32"/>
    </row>
    <row r="69" spans="1:29" s="26" customFormat="1" ht="19.5" customHeight="1" x14ac:dyDescent="0.25">
      <c r="A69" s="27" t="s">
        <v>89</v>
      </c>
      <c r="B69" s="1" t="s">
        <v>5</v>
      </c>
      <c r="C69" s="1"/>
      <c r="D69" s="1"/>
      <c r="E69" s="1">
        <f t="shared" si="10"/>
        <v>14</v>
      </c>
      <c r="F69" s="12">
        <f>F70</f>
        <v>44829</v>
      </c>
      <c r="G69" s="60">
        <f>G72</f>
        <v>44843</v>
      </c>
      <c r="H69" s="98"/>
      <c r="I69" s="31"/>
      <c r="J69" s="24"/>
      <c r="K69" s="24"/>
      <c r="L69" s="25"/>
      <c r="M69" s="25"/>
      <c r="N69" s="24"/>
      <c r="O69" s="24"/>
      <c r="P69" s="24"/>
      <c r="Q69" s="104"/>
      <c r="R69" s="31"/>
      <c r="S69" s="25"/>
      <c r="T69" s="25"/>
      <c r="U69" s="24"/>
      <c r="V69" s="24"/>
      <c r="W69" s="24"/>
      <c r="X69" s="24"/>
      <c r="Y69" s="24"/>
      <c r="Z69" s="24"/>
      <c r="AA69" s="24"/>
      <c r="AB69" s="24"/>
      <c r="AC69" s="32"/>
    </row>
    <row r="70" spans="1:29" s="26" customFormat="1" ht="19.5" customHeight="1" x14ac:dyDescent="0.25">
      <c r="A70" s="28" t="s">
        <v>65</v>
      </c>
      <c r="B70" s="1" t="s">
        <v>5</v>
      </c>
      <c r="C70" s="16" t="s">
        <v>35</v>
      </c>
      <c r="D70" s="1">
        <v>23</v>
      </c>
      <c r="E70" s="1">
        <v>3</v>
      </c>
      <c r="F70" s="12">
        <f>G31+2</f>
        <v>44829</v>
      </c>
      <c r="G70" s="60">
        <f>F70+E70</f>
        <v>44832</v>
      </c>
      <c r="H70" s="98"/>
      <c r="I70" s="31"/>
      <c r="J70" s="24"/>
      <c r="K70" s="24"/>
      <c r="L70" s="25"/>
      <c r="M70" s="25"/>
      <c r="N70" s="24"/>
      <c r="O70" s="24"/>
      <c r="P70" s="24"/>
      <c r="Q70" s="104"/>
      <c r="R70" s="31"/>
      <c r="S70" s="25"/>
      <c r="T70" s="25"/>
      <c r="U70" s="24"/>
      <c r="V70" s="24"/>
      <c r="W70" s="24"/>
      <c r="X70" s="24"/>
      <c r="Y70" s="24"/>
      <c r="Z70" s="24"/>
      <c r="AA70" s="24"/>
      <c r="AB70" s="24"/>
      <c r="AC70" s="32"/>
    </row>
    <row r="71" spans="1:29" s="26" customFormat="1" ht="19.5" customHeight="1" x14ac:dyDescent="0.25">
      <c r="A71" s="28" t="s">
        <v>103</v>
      </c>
      <c r="B71" s="1" t="s">
        <v>5</v>
      </c>
      <c r="C71" s="16" t="s">
        <v>42</v>
      </c>
      <c r="D71" s="1">
        <v>18</v>
      </c>
      <c r="E71" s="1">
        <v>2</v>
      </c>
      <c r="F71" s="12">
        <f>G70+1</f>
        <v>44833</v>
      </c>
      <c r="G71" s="60">
        <f>F71+E71</f>
        <v>44835</v>
      </c>
      <c r="H71" s="98"/>
      <c r="I71" s="31"/>
      <c r="J71" s="24"/>
      <c r="K71" s="24"/>
      <c r="L71" s="25"/>
      <c r="M71" s="25"/>
      <c r="N71" s="24"/>
      <c r="O71" s="24"/>
      <c r="P71" s="24"/>
      <c r="Q71" s="104"/>
      <c r="R71" s="31"/>
      <c r="S71" s="25"/>
      <c r="T71" s="25"/>
      <c r="U71" s="24"/>
      <c r="V71" s="24"/>
      <c r="W71" s="24"/>
      <c r="X71" s="24"/>
      <c r="Y71" s="24"/>
      <c r="Z71" s="24"/>
      <c r="AA71" s="24"/>
      <c r="AB71" s="24"/>
      <c r="AC71" s="32"/>
    </row>
    <row r="72" spans="1:29" s="26" customFormat="1" ht="19.5" customHeight="1" x14ac:dyDescent="0.25">
      <c r="A72" s="28" t="s">
        <v>109</v>
      </c>
      <c r="B72" s="1" t="s">
        <v>5</v>
      </c>
      <c r="C72" s="16" t="s">
        <v>42</v>
      </c>
      <c r="D72" s="1">
        <v>110.7</v>
      </c>
      <c r="E72" s="1">
        <v>7</v>
      </c>
      <c r="F72" s="12">
        <f>G71+1</f>
        <v>44836</v>
      </c>
      <c r="G72" s="60">
        <f>F72+E72</f>
        <v>44843</v>
      </c>
      <c r="H72" s="98"/>
      <c r="I72" s="31"/>
      <c r="J72" s="24"/>
      <c r="K72" s="24"/>
      <c r="L72" s="25"/>
      <c r="M72" s="25"/>
      <c r="N72" s="24"/>
      <c r="O72" s="24"/>
      <c r="P72" s="24"/>
      <c r="Q72" s="104"/>
      <c r="R72" s="31"/>
      <c r="S72" s="25"/>
      <c r="T72" s="25"/>
      <c r="U72" s="24"/>
      <c r="V72" s="24"/>
      <c r="W72" s="24"/>
      <c r="X72" s="24"/>
      <c r="Y72" s="24"/>
      <c r="Z72" s="24"/>
      <c r="AA72" s="24"/>
      <c r="AB72" s="24"/>
      <c r="AC72" s="32"/>
    </row>
    <row r="73" spans="1:29" s="26" customFormat="1" ht="19.5" customHeight="1" x14ac:dyDescent="0.25">
      <c r="A73" s="46" t="s">
        <v>90</v>
      </c>
      <c r="B73" s="1" t="s">
        <v>5</v>
      </c>
      <c r="C73" s="16" t="s">
        <v>42</v>
      </c>
      <c r="D73" s="1">
        <v>131</v>
      </c>
      <c r="E73" s="1">
        <v>30</v>
      </c>
      <c r="F73" s="12">
        <f>F74</f>
        <v>45017</v>
      </c>
      <c r="G73" s="60">
        <f t="shared" ref="G73:G74" si="11">F73+E73</f>
        <v>45047</v>
      </c>
      <c r="H73" s="98"/>
      <c r="I73" s="31"/>
      <c r="J73" s="24"/>
      <c r="K73" s="24"/>
      <c r="L73" s="25"/>
      <c r="M73" s="25"/>
      <c r="N73" s="24"/>
      <c r="O73" s="24"/>
      <c r="P73" s="24"/>
      <c r="Q73" s="104"/>
      <c r="R73" s="31"/>
      <c r="S73" s="25"/>
      <c r="T73" s="25"/>
      <c r="U73" s="24"/>
      <c r="V73" s="24"/>
      <c r="W73" s="24"/>
      <c r="X73" s="24"/>
      <c r="Y73" s="24"/>
      <c r="Z73" s="24"/>
      <c r="AA73" s="24"/>
      <c r="AB73" s="24"/>
      <c r="AC73" s="32"/>
    </row>
    <row r="74" spans="1:29" s="26" customFormat="1" ht="19.5" customHeight="1" x14ac:dyDescent="0.25">
      <c r="A74" s="28" t="s">
        <v>66</v>
      </c>
      <c r="B74" s="1" t="s">
        <v>5</v>
      </c>
      <c r="C74" s="16" t="s">
        <v>37</v>
      </c>
      <c r="D74" s="1">
        <v>3050</v>
      </c>
      <c r="E74" s="1">
        <v>30</v>
      </c>
      <c r="F74" s="12">
        <f>F78</f>
        <v>45017</v>
      </c>
      <c r="G74" s="60">
        <f t="shared" si="11"/>
        <v>45047</v>
      </c>
      <c r="H74" s="98"/>
      <c r="I74" s="31"/>
      <c r="J74" s="24"/>
      <c r="K74" s="24"/>
      <c r="L74" s="25"/>
      <c r="M74" s="25"/>
      <c r="N74" s="24"/>
      <c r="O74" s="24"/>
      <c r="P74" s="24"/>
      <c r="Q74" s="104"/>
      <c r="R74" s="31"/>
      <c r="S74" s="25"/>
      <c r="T74" s="25"/>
      <c r="U74" s="24"/>
      <c r="V74" s="24"/>
      <c r="W74" s="24"/>
      <c r="X74" s="24"/>
      <c r="Y74" s="24"/>
      <c r="Z74" s="24"/>
      <c r="AA74" s="24"/>
      <c r="AB74" s="24"/>
      <c r="AC74" s="32"/>
    </row>
    <row r="75" spans="1:29" s="26" customFormat="1" ht="19.5" customHeight="1" x14ac:dyDescent="0.25">
      <c r="A75" s="27" t="s">
        <v>91</v>
      </c>
      <c r="B75" s="1" t="s">
        <v>5</v>
      </c>
      <c r="C75" s="1"/>
      <c r="D75" s="1"/>
      <c r="E75" s="22">
        <f>G75-F75</f>
        <v>30</v>
      </c>
      <c r="F75" s="12">
        <f>F76</f>
        <v>44829</v>
      </c>
      <c r="G75" s="60">
        <f>G76</f>
        <v>44859</v>
      </c>
      <c r="H75" s="98"/>
      <c r="I75" s="31"/>
      <c r="J75" s="24"/>
      <c r="K75" s="24"/>
      <c r="L75" s="25"/>
      <c r="M75" s="25"/>
      <c r="N75" s="24"/>
      <c r="O75" s="24"/>
      <c r="P75" s="24"/>
      <c r="Q75" s="104"/>
      <c r="R75" s="31"/>
      <c r="S75" s="25"/>
      <c r="T75" s="25"/>
      <c r="U75" s="24"/>
      <c r="V75" s="24"/>
      <c r="W75" s="24"/>
      <c r="X75" s="24"/>
      <c r="Y75" s="24"/>
      <c r="Z75" s="24"/>
      <c r="AA75" s="24"/>
      <c r="AB75" s="24"/>
      <c r="AC75" s="32"/>
    </row>
    <row r="76" spans="1:29" s="26" customFormat="1" ht="19.5" customHeight="1" x14ac:dyDescent="0.25">
      <c r="A76" s="23" t="s">
        <v>67</v>
      </c>
      <c r="B76" s="1" t="s">
        <v>5</v>
      </c>
      <c r="C76" s="47" t="s">
        <v>42</v>
      </c>
      <c r="D76" s="48">
        <v>15134</v>
      </c>
      <c r="E76" s="22">
        <v>30</v>
      </c>
      <c r="F76" s="12">
        <f>F70</f>
        <v>44829</v>
      </c>
      <c r="G76" s="60">
        <f>F76+E76</f>
        <v>44859</v>
      </c>
      <c r="H76" s="98"/>
      <c r="I76" s="31"/>
      <c r="J76" s="24"/>
      <c r="K76" s="24"/>
      <c r="L76" s="25"/>
      <c r="M76" s="25"/>
      <c r="N76" s="24"/>
      <c r="O76" s="24"/>
      <c r="P76" s="24"/>
      <c r="Q76" s="104"/>
      <c r="R76" s="31"/>
      <c r="S76" s="25"/>
      <c r="T76" s="25"/>
      <c r="U76" s="24"/>
      <c r="V76" s="24"/>
      <c r="W76" s="24"/>
      <c r="X76" s="24"/>
      <c r="Y76" s="24"/>
      <c r="Z76" s="24"/>
      <c r="AA76" s="24"/>
      <c r="AB76" s="24"/>
      <c r="AC76" s="32"/>
    </row>
    <row r="77" spans="1:29" s="26" customFormat="1" ht="19.5" customHeight="1" x14ac:dyDescent="0.25">
      <c r="A77" s="49" t="s">
        <v>8</v>
      </c>
      <c r="B77" s="1" t="s">
        <v>5</v>
      </c>
      <c r="C77" s="1"/>
      <c r="D77" s="11"/>
      <c r="E77" s="22">
        <f t="shared" ref="E77:E80" si="12">G77-F77</f>
        <v>46</v>
      </c>
      <c r="F77" s="12">
        <f>F78</f>
        <v>45017</v>
      </c>
      <c r="G77" s="60">
        <f>G79</f>
        <v>45063</v>
      </c>
      <c r="H77" s="98"/>
      <c r="I77" s="31"/>
      <c r="J77" s="24"/>
      <c r="K77" s="24"/>
      <c r="L77" s="25"/>
      <c r="M77" s="25"/>
      <c r="N77" s="24"/>
      <c r="O77" s="24"/>
      <c r="P77" s="24"/>
      <c r="Q77" s="104"/>
      <c r="R77" s="31"/>
      <c r="S77" s="25"/>
      <c r="T77" s="25"/>
      <c r="U77" s="24"/>
      <c r="V77" s="24"/>
      <c r="W77" s="24"/>
      <c r="X77" s="24"/>
      <c r="Y77" s="24"/>
      <c r="Z77" s="24"/>
      <c r="AA77" s="24"/>
      <c r="AB77" s="24"/>
      <c r="AC77" s="32"/>
    </row>
    <row r="78" spans="1:29" s="26" customFormat="1" ht="19.5" customHeight="1" x14ac:dyDescent="0.25">
      <c r="A78" s="50" t="s">
        <v>83</v>
      </c>
      <c r="B78" s="1" t="s">
        <v>5</v>
      </c>
      <c r="C78" s="1"/>
      <c r="D78" s="11"/>
      <c r="E78" s="22">
        <f t="shared" si="12"/>
        <v>30</v>
      </c>
      <c r="F78" s="12">
        <f>G50</f>
        <v>45017</v>
      </c>
      <c r="G78" s="60">
        <f>F78+30</f>
        <v>45047</v>
      </c>
      <c r="H78" s="98"/>
      <c r="I78" s="94"/>
      <c r="J78" s="24"/>
      <c r="K78" s="24"/>
      <c r="L78" s="25"/>
      <c r="M78" s="25"/>
      <c r="N78" s="24"/>
      <c r="O78" s="24"/>
      <c r="P78" s="24"/>
      <c r="Q78" s="104"/>
      <c r="R78" s="31"/>
      <c r="S78" s="25"/>
      <c r="T78" s="25"/>
      <c r="U78" s="24"/>
      <c r="V78" s="24"/>
      <c r="W78" s="24"/>
      <c r="X78" s="24"/>
      <c r="Y78" s="24"/>
      <c r="Z78" s="24"/>
      <c r="AA78" s="24"/>
      <c r="AB78" s="24"/>
      <c r="AC78" s="32"/>
    </row>
    <row r="79" spans="1:29" s="26" customFormat="1" ht="19.5" customHeight="1" x14ac:dyDescent="0.25">
      <c r="A79" s="50" t="s">
        <v>84</v>
      </c>
      <c r="B79" s="1" t="s">
        <v>5</v>
      </c>
      <c r="C79" s="1"/>
      <c r="D79" s="11"/>
      <c r="E79" s="22">
        <f t="shared" si="12"/>
        <v>15</v>
      </c>
      <c r="F79" s="12">
        <f>G78+1</f>
        <v>45048</v>
      </c>
      <c r="G79" s="60">
        <f>F79+15</f>
        <v>45063</v>
      </c>
      <c r="H79" s="98"/>
      <c r="I79" s="31"/>
      <c r="J79" s="24"/>
      <c r="K79" s="24"/>
      <c r="L79" s="25"/>
      <c r="M79" s="25"/>
      <c r="N79" s="24"/>
      <c r="O79" s="24"/>
      <c r="P79" s="24"/>
      <c r="Q79" s="104"/>
      <c r="R79" s="31"/>
      <c r="S79" s="25"/>
      <c r="T79" s="25"/>
      <c r="U79" s="24"/>
      <c r="V79" s="24"/>
      <c r="W79" s="24"/>
      <c r="X79" s="24"/>
      <c r="Y79" s="24"/>
      <c r="Z79" s="24"/>
      <c r="AA79" s="24"/>
      <c r="AB79" s="24"/>
      <c r="AC79" s="32"/>
    </row>
    <row r="80" spans="1:29" s="26" customFormat="1" ht="19.5" customHeight="1" x14ac:dyDescent="0.25">
      <c r="A80" s="49" t="s">
        <v>9</v>
      </c>
      <c r="B80" s="1" t="s">
        <v>5</v>
      </c>
      <c r="C80" s="1"/>
      <c r="D80" s="11"/>
      <c r="E80" s="22">
        <f t="shared" si="12"/>
        <v>67</v>
      </c>
      <c r="F80" s="12">
        <f>F81</f>
        <v>45063</v>
      </c>
      <c r="G80" s="60">
        <f>G86</f>
        <v>45130</v>
      </c>
      <c r="H80" s="98"/>
      <c r="I80" s="31"/>
      <c r="J80" s="24"/>
      <c r="K80" s="24"/>
      <c r="L80" s="25"/>
      <c r="M80" s="25"/>
      <c r="N80" s="24"/>
      <c r="O80" s="24"/>
      <c r="P80" s="24"/>
      <c r="Q80" s="104"/>
      <c r="R80" s="31"/>
      <c r="S80" s="25"/>
      <c r="T80" s="25"/>
      <c r="U80" s="24"/>
      <c r="V80" s="24"/>
      <c r="W80" s="24"/>
      <c r="X80" s="24"/>
      <c r="Y80" s="24"/>
      <c r="Z80" s="24"/>
      <c r="AA80" s="24"/>
      <c r="AB80" s="24"/>
      <c r="AC80" s="32"/>
    </row>
    <row r="81" spans="1:29" s="26" customFormat="1" ht="19.5" customHeight="1" x14ac:dyDescent="0.25">
      <c r="A81" s="51" t="s">
        <v>95</v>
      </c>
      <c r="B81" s="1" t="s">
        <v>5</v>
      </c>
      <c r="C81" s="1"/>
      <c r="D81" s="11"/>
      <c r="E81" s="1">
        <v>3</v>
      </c>
      <c r="F81" s="12">
        <f>G79</f>
        <v>45063</v>
      </c>
      <c r="G81" s="60">
        <f>F81+E81</f>
        <v>45066</v>
      </c>
      <c r="H81" s="100"/>
      <c r="I81" s="31"/>
      <c r="J81" s="24"/>
      <c r="K81" s="24"/>
      <c r="L81" s="25"/>
      <c r="M81" s="25"/>
      <c r="N81" s="24"/>
      <c r="O81" s="24"/>
      <c r="P81" s="24"/>
      <c r="Q81" s="104"/>
      <c r="R81" s="31"/>
      <c r="S81" s="25"/>
      <c r="T81" s="25"/>
      <c r="U81" s="24"/>
      <c r="V81" s="24"/>
      <c r="W81" s="24"/>
      <c r="X81" s="24"/>
      <c r="Y81" s="24"/>
      <c r="Z81" s="24"/>
      <c r="AA81" s="24"/>
      <c r="AB81" s="24"/>
      <c r="AC81" s="32"/>
    </row>
    <row r="82" spans="1:29" s="26" customFormat="1" ht="37.5" customHeight="1" x14ac:dyDescent="0.25">
      <c r="A82" s="52" t="s">
        <v>10</v>
      </c>
      <c r="B82" s="1" t="s">
        <v>5</v>
      </c>
      <c r="C82" s="1"/>
      <c r="D82" s="11"/>
      <c r="E82" s="1">
        <v>41</v>
      </c>
      <c r="F82" s="12">
        <f>G79</f>
        <v>45063</v>
      </c>
      <c r="G82" s="60">
        <f t="shared" ref="G82:G86" si="13">F82+E82</f>
        <v>45104</v>
      </c>
      <c r="H82" s="98"/>
      <c r="I82" s="31"/>
      <c r="J82" s="24"/>
      <c r="K82" s="24"/>
      <c r="L82" s="25"/>
      <c r="M82" s="25"/>
      <c r="N82" s="24"/>
      <c r="O82" s="24"/>
      <c r="P82" s="24"/>
      <c r="Q82" s="104"/>
      <c r="R82" s="31"/>
      <c r="S82" s="25"/>
      <c r="T82" s="25"/>
      <c r="U82" s="24"/>
      <c r="V82" s="24"/>
      <c r="W82" s="24"/>
      <c r="X82" s="24"/>
      <c r="Y82" s="24"/>
      <c r="Z82" s="24"/>
      <c r="AA82" s="24"/>
      <c r="AB82" s="24"/>
      <c r="AC82" s="32"/>
    </row>
    <row r="83" spans="1:29" s="26" customFormat="1" ht="19.5" customHeight="1" x14ac:dyDescent="0.25">
      <c r="A83" s="51" t="s">
        <v>11</v>
      </c>
      <c r="B83" s="1" t="s">
        <v>5</v>
      </c>
      <c r="C83" s="1"/>
      <c r="D83" s="11"/>
      <c r="E83" s="1">
        <v>41</v>
      </c>
      <c r="F83" s="12">
        <f>F82</f>
        <v>45063</v>
      </c>
      <c r="G83" s="60">
        <f t="shared" si="13"/>
        <v>45104</v>
      </c>
      <c r="H83" s="98"/>
      <c r="I83" s="31"/>
      <c r="J83" s="24"/>
      <c r="K83" s="24"/>
      <c r="L83" s="25"/>
      <c r="M83" s="25"/>
      <c r="N83" s="24"/>
      <c r="O83" s="24"/>
      <c r="P83" s="24"/>
      <c r="Q83" s="104"/>
      <c r="R83" s="31"/>
      <c r="S83" s="25"/>
      <c r="T83" s="25"/>
      <c r="U83" s="24"/>
      <c r="V83" s="24"/>
      <c r="W83" s="24"/>
      <c r="X83" s="24"/>
      <c r="Y83" s="24"/>
      <c r="Z83" s="24"/>
      <c r="AA83" s="24"/>
      <c r="AB83" s="24"/>
      <c r="AC83" s="32"/>
    </row>
    <row r="84" spans="1:29" s="26" customFormat="1" ht="19.5" customHeight="1" x14ac:dyDescent="0.25">
      <c r="A84" s="51" t="s">
        <v>12</v>
      </c>
      <c r="B84" s="1" t="s">
        <v>5</v>
      </c>
      <c r="C84" s="1"/>
      <c r="D84" s="11"/>
      <c r="E84" s="1">
        <v>2</v>
      </c>
      <c r="F84" s="12">
        <f>G83+1</f>
        <v>45105</v>
      </c>
      <c r="G84" s="60">
        <f t="shared" si="13"/>
        <v>45107</v>
      </c>
      <c r="H84" s="98"/>
      <c r="I84" s="31"/>
      <c r="J84" s="24"/>
      <c r="K84" s="24"/>
      <c r="L84" s="25"/>
      <c r="M84" s="25"/>
      <c r="N84" s="24"/>
      <c r="O84" s="24"/>
      <c r="P84" s="24"/>
      <c r="Q84" s="104"/>
      <c r="R84" s="31"/>
      <c r="S84" s="25"/>
      <c r="T84" s="25"/>
      <c r="U84" s="24"/>
      <c r="V84" s="24"/>
      <c r="W84" s="24"/>
      <c r="X84" s="24"/>
      <c r="Y84" s="24"/>
      <c r="Z84" s="24"/>
      <c r="AA84" s="24"/>
      <c r="AB84" s="24"/>
      <c r="AC84" s="32"/>
    </row>
    <row r="85" spans="1:29" s="26" customFormat="1" ht="19.5" customHeight="1" x14ac:dyDescent="0.25">
      <c r="A85" s="51" t="s">
        <v>13</v>
      </c>
      <c r="B85" s="1" t="s">
        <v>5</v>
      </c>
      <c r="C85" s="1"/>
      <c r="D85" s="11"/>
      <c r="E85" s="1">
        <v>17</v>
      </c>
      <c r="F85" s="12">
        <f>G84+1</f>
        <v>45108</v>
      </c>
      <c r="G85" s="60">
        <f t="shared" si="13"/>
        <v>45125</v>
      </c>
      <c r="H85" s="98"/>
      <c r="I85" s="31"/>
      <c r="J85" s="24"/>
      <c r="K85" s="24"/>
      <c r="L85" s="25"/>
      <c r="M85" s="25"/>
      <c r="N85" s="24"/>
      <c r="O85" s="24"/>
      <c r="P85" s="24"/>
      <c r="Q85" s="104"/>
      <c r="R85" s="31"/>
      <c r="S85" s="25"/>
      <c r="T85" s="25"/>
      <c r="U85" s="24"/>
      <c r="V85" s="24"/>
      <c r="W85" s="24"/>
      <c r="X85" s="24"/>
      <c r="Y85" s="24"/>
      <c r="Z85" s="24"/>
      <c r="AA85" s="24"/>
      <c r="AB85" s="24"/>
      <c r="AC85" s="32"/>
    </row>
    <row r="86" spans="1:29" s="26" customFormat="1" ht="19.5" customHeight="1" thickBot="1" x14ac:dyDescent="0.3">
      <c r="A86" s="51" t="s">
        <v>14</v>
      </c>
      <c r="B86" s="1" t="s">
        <v>5</v>
      </c>
      <c r="C86" s="1"/>
      <c r="D86" s="11"/>
      <c r="E86" s="1">
        <v>5</v>
      </c>
      <c r="F86" s="12">
        <f>G85</f>
        <v>45125</v>
      </c>
      <c r="G86" s="60">
        <f t="shared" si="13"/>
        <v>45130</v>
      </c>
      <c r="H86" s="103"/>
      <c r="I86" s="53"/>
      <c r="J86" s="54"/>
      <c r="K86" s="54"/>
      <c r="L86" s="55"/>
      <c r="M86" s="55"/>
      <c r="N86" s="54"/>
      <c r="O86" s="54"/>
      <c r="P86" s="54"/>
      <c r="Q86" s="106"/>
      <c r="R86" s="53"/>
      <c r="S86" s="55"/>
      <c r="T86" s="55"/>
      <c r="U86" s="54"/>
      <c r="V86" s="54"/>
      <c r="W86" s="54"/>
      <c r="X86" s="54"/>
      <c r="Y86" s="54"/>
      <c r="Z86" s="54"/>
      <c r="AA86" s="54"/>
      <c r="AB86" s="54"/>
      <c r="AC86" s="56"/>
    </row>
    <row r="88" spans="1:29" ht="106.5" customHeight="1" x14ac:dyDescent="0.25">
      <c r="A88" s="281" t="s">
        <v>104</v>
      </c>
      <c r="B88" s="282"/>
      <c r="C88" s="282"/>
      <c r="D88" s="282"/>
      <c r="E88" s="282"/>
      <c r="F88" s="282"/>
      <c r="G88" s="282"/>
      <c r="H88" s="85"/>
      <c r="I88" s="281" t="s">
        <v>105</v>
      </c>
      <c r="J88" s="281"/>
      <c r="K88" s="281"/>
      <c r="L88" s="281"/>
      <c r="M88" s="281"/>
    </row>
    <row r="90" spans="1:29" x14ac:dyDescent="0.25">
      <c r="A90" s="279" t="s">
        <v>111</v>
      </c>
      <c r="B90" s="279"/>
      <c r="C90" s="279"/>
      <c r="D90" s="279"/>
      <c r="E90" s="279"/>
      <c r="F90" s="279"/>
      <c r="G90" s="279"/>
      <c r="H90" s="83"/>
    </row>
  </sheetData>
  <mergeCells count="13">
    <mergeCell ref="A88:G88"/>
    <mergeCell ref="I88:M88"/>
    <mergeCell ref="A90:G90"/>
    <mergeCell ref="A1:AA1"/>
    <mergeCell ref="A3:A4"/>
    <mergeCell ref="B3:B4"/>
    <mergeCell ref="C3:C4"/>
    <mergeCell ref="D3:D4"/>
    <mergeCell ref="E3:E4"/>
    <mergeCell ref="F3:F4"/>
    <mergeCell ref="G3:G4"/>
    <mergeCell ref="I3:Q3"/>
    <mergeCell ref="R3:AC3"/>
  </mergeCells>
  <pageMargins left="0.39370078740157483" right="0.39370078740157483" top="0.39370078740157483" bottom="0.39370078740157483" header="0" footer="0.19685039370078741"/>
  <pageSetup paperSize="8" scale="65" fitToHeight="0" orientation="landscape" r:id="rId1"/>
  <headerFooter>
    <oddFooter>Страница  &amp;P из &amp;N</oddFooter>
  </headerFooter>
  <rowBreaks count="1" manualBreakCount="1">
    <brk id="55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0"/>
  <sheetViews>
    <sheetView showRuler="0" zoomScale="85" zoomScaleNormal="85" zoomScaleSheetLayoutView="100" workbookViewId="0">
      <pane xSplit="7" ySplit="4" topLeftCell="I60" activePane="bottomRight" state="frozen"/>
      <selection pane="topRight" activeCell="K1" sqref="K1"/>
      <selection pane="bottomLeft" activeCell="A5" sqref="A5"/>
      <selection pane="bottomRight" activeCell="F76" sqref="F76"/>
    </sheetView>
  </sheetViews>
  <sheetFormatPr defaultColWidth="8.85546875" defaultRowHeight="15" x14ac:dyDescent="0.25"/>
  <cols>
    <col min="1" max="1" width="79" customWidth="1"/>
    <col min="2" max="2" width="22.85546875" style="3" customWidth="1"/>
    <col min="3" max="3" width="6" style="3" customWidth="1"/>
    <col min="4" max="4" width="10.28515625" style="9" customWidth="1"/>
    <col min="5" max="5" width="12.28515625" style="3" customWidth="1"/>
    <col min="6" max="7" width="14.28515625" style="3" customWidth="1"/>
    <col min="8" max="8" width="14.28515625" style="3" hidden="1" customWidth="1"/>
    <col min="9" max="9" width="11.140625" bestFit="1" customWidth="1"/>
    <col min="10" max="11" width="10.28515625" customWidth="1"/>
    <col min="25" max="29" width="8.85546875" customWidth="1"/>
  </cols>
  <sheetData>
    <row r="1" spans="1:29" ht="52.5" customHeight="1" x14ac:dyDescent="0.25">
      <c r="A1" s="280" t="s">
        <v>99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87"/>
    </row>
    <row r="2" spans="1:29" ht="19.5" customHeight="1" thickBot="1" x14ac:dyDescent="0.3">
      <c r="A2" s="87"/>
      <c r="B2" s="87"/>
      <c r="C2" s="87"/>
      <c r="D2" s="7"/>
      <c r="E2" s="87"/>
      <c r="F2" s="87"/>
      <c r="G2" s="87"/>
      <c r="H2" s="87"/>
      <c r="I2" s="87"/>
      <c r="J2" s="87"/>
      <c r="K2" s="87"/>
    </row>
    <row r="3" spans="1:29" ht="15.75" thickBot="1" x14ac:dyDescent="0.3">
      <c r="A3" s="283" t="s">
        <v>0</v>
      </c>
      <c r="B3" s="283" t="s">
        <v>1</v>
      </c>
      <c r="C3" s="284" t="s">
        <v>81</v>
      </c>
      <c r="D3" s="284" t="s">
        <v>82</v>
      </c>
      <c r="E3" s="286" t="s">
        <v>27</v>
      </c>
      <c r="F3" s="283" t="s">
        <v>2</v>
      </c>
      <c r="G3" s="287" t="s">
        <v>3</v>
      </c>
      <c r="H3" s="95"/>
      <c r="I3" s="288"/>
      <c r="J3" s="289"/>
      <c r="K3" s="289"/>
      <c r="L3" s="289"/>
      <c r="M3" s="289"/>
      <c r="N3" s="289"/>
      <c r="O3" s="289"/>
      <c r="P3" s="289"/>
      <c r="Q3" s="290"/>
      <c r="R3" s="291">
        <v>2023</v>
      </c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3"/>
    </row>
    <row r="4" spans="1:29" x14ac:dyDescent="0.25">
      <c r="A4" s="283"/>
      <c r="B4" s="283"/>
      <c r="C4" s="285"/>
      <c r="D4" s="285"/>
      <c r="E4" s="286"/>
      <c r="F4" s="283"/>
      <c r="G4" s="287"/>
      <c r="H4" s="96"/>
      <c r="I4" s="61" t="s">
        <v>17</v>
      </c>
      <c r="J4" s="1" t="s">
        <v>18</v>
      </c>
      <c r="K4" s="1" t="s">
        <v>19</v>
      </c>
      <c r="L4" s="1" t="s">
        <v>20</v>
      </c>
      <c r="M4" s="1" t="s">
        <v>21</v>
      </c>
      <c r="N4" s="89" t="s">
        <v>22</v>
      </c>
      <c r="O4" s="89" t="s">
        <v>23</v>
      </c>
      <c r="P4" s="89" t="s">
        <v>24</v>
      </c>
      <c r="Q4" s="90" t="s">
        <v>25</v>
      </c>
      <c r="R4" s="75" t="s">
        <v>28</v>
      </c>
      <c r="S4" s="76" t="s">
        <v>29</v>
      </c>
      <c r="T4" s="76" t="s">
        <v>26</v>
      </c>
      <c r="U4" s="76" t="s">
        <v>17</v>
      </c>
      <c r="V4" s="76" t="s">
        <v>18</v>
      </c>
      <c r="W4" s="76" t="s">
        <v>19</v>
      </c>
      <c r="X4" s="76" t="s">
        <v>20</v>
      </c>
      <c r="Y4" s="76" t="s">
        <v>21</v>
      </c>
      <c r="Z4" s="76" t="s">
        <v>22</v>
      </c>
      <c r="AA4" s="76" t="s">
        <v>23</v>
      </c>
      <c r="AB4" s="76" t="s">
        <v>24</v>
      </c>
      <c r="AC4" s="77" t="s">
        <v>25</v>
      </c>
    </row>
    <row r="5" spans="1:29" ht="47.25" x14ac:dyDescent="0.25">
      <c r="A5" s="6" t="s">
        <v>15</v>
      </c>
      <c r="B5" s="89"/>
      <c r="C5" s="89"/>
      <c r="D5" s="8"/>
      <c r="E5" s="89">
        <f>G5-F5</f>
        <v>568</v>
      </c>
      <c r="F5" s="5">
        <f>F6</f>
        <v>44671</v>
      </c>
      <c r="G5" s="59">
        <f>G86</f>
        <v>45239</v>
      </c>
      <c r="H5" s="97"/>
      <c r="I5" s="29"/>
      <c r="J5" s="2"/>
      <c r="K5" s="2"/>
      <c r="L5" s="4"/>
      <c r="M5" s="4"/>
      <c r="N5" s="2"/>
      <c r="O5" s="2"/>
      <c r="P5" s="62"/>
      <c r="Q5" s="72"/>
      <c r="R5" s="63"/>
      <c r="S5" s="64"/>
      <c r="T5" s="64"/>
      <c r="U5" s="62"/>
      <c r="V5" s="2"/>
      <c r="W5" s="2"/>
      <c r="X5" s="2"/>
      <c r="Y5" s="2"/>
      <c r="Z5" s="2"/>
      <c r="AA5" s="2"/>
      <c r="AB5" s="2"/>
      <c r="AC5" s="30"/>
    </row>
    <row r="6" spans="1:29" ht="19.5" customHeight="1" x14ac:dyDescent="0.25">
      <c r="A6" s="10" t="s">
        <v>30</v>
      </c>
      <c r="B6" s="1" t="s">
        <v>16</v>
      </c>
      <c r="C6" s="1"/>
      <c r="D6" s="11"/>
      <c r="E6" s="1">
        <v>14</v>
      </c>
      <c r="F6" s="12">
        <v>44671</v>
      </c>
      <c r="G6" s="60">
        <f>F6+E6</f>
        <v>44685</v>
      </c>
      <c r="H6" s="98"/>
      <c r="I6" s="29"/>
      <c r="J6" s="2"/>
      <c r="K6" s="2"/>
      <c r="L6" s="4"/>
      <c r="M6" s="4"/>
      <c r="N6" s="2"/>
      <c r="O6" s="2"/>
      <c r="P6" s="62"/>
      <c r="Q6" s="72"/>
      <c r="R6" s="63"/>
      <c r="S6" s="64"/>
      <c r="T6" s="64"/>
      <c r="U6" s="62"/>
      <c r="V6" s="2"/>
      <c r="W6" s="2"/>
      <c r="X6" s="2"/>
      <c r="Y6" s="2"/>
      <c r="Z6" s="2"/>
      <c r="AA6" s="2"/>
      <c r="AB6" s="2"/>
      <c r="AC6" s="30"/>
    </row>
    <row r="7" spans="1:29" ht="19.5" customHeight="1" x14ac:dyDescent="0.25">
      <c r="A7" s="13" t="s">
        <v>4</v>
      </c>
      <c r="B7" s="1" t="s">
        <v>5</v>
      </c>
      <c r="C7" s="1"/>
      <c r="D7" s="11"/>
      <c r="E7" s="1">
        <f t="shared" ref="E7:E15" si="0">G7-F7</f>
        <v>476</v>
      </c>
      <c r="F7" s="12">
        <f>F9</f>
        <v>44696</v>
      </c>
      <c r="G7" s="60">
        <f>G14</f>
        <v>45172</v>
      </c>
      <c r="H7" s="98"/>
      <c r="I7" s="29"/>
      <c r="J7" s="2"/>
      <c r="K7" s="2"/>
      <c r="L7" s="4"/>
      <c r="M7" s="4"/>
      <c r="N7" s="2"/>
      <c r="O7" s="2"/>
      <c r="P7" s="62"/>
      <c r="Q7" s="72"/>
      <c r="R7" s="63"/>
      <c r="S7" s="64"/>
      <c r="T7" s="64"/>
      <c r="U7" s="62"/>
      <c r="V7" s="2"/>
      <c r="W7" s="2"/>
      <c r="X7" s="2"/>
      <c r="Y7" s="2"/>
      <c r="Z7" s="2"/>
      <c r="AA7" s="2"/>
      <c r="AB7" s="2"/>
      <c r="AC7" s="30"/>
    </row>
    <row r="8" spans="1:29" ht="19.5" customHeight="1" x14ac:dyDescent="0.25">
      <c r="A8" s="13" t="s">
        <v>6</v>
      </c>
      <c r="B8" s="1" t="s">
        <v>5</v>
      </c>
      <c r="C8" s="1"/>
      <c r="D8" s="11"/>
      <c r="E8" s="1">
        <f>G8-F8</f>
        <v>89</v>
      </c>
      <c r="F8" s="12">
        <f>F9</f>
        <v>44696</v>
      </c>
      <c r="G8" s="60">
        <f>G10</f>
        <v>44785</v>
      </c>
      <c r="H8" s="98"/>
      <c r="I8" s="29"/>
      <c r="J8" s="2"/>
      <c r="K8" s="2"/>
      <c r="L8" s="4"/>
      <c r="M8" s="4"/>
      <c r="N8" s="2"/>
      <c r="O8" s="2"/>
      <c r="P8" s="62"/>
      <c r="Q8" s="72"/>
      <c r="R8" s="63"/>
      <c r="S8" s="64"/>
      <c r="T8" s="64"/>
      <c r="U8" s="62"/>
      <c r="V8" s="2"/>
      <c r="W8" s="2"/>
      <c r="X8" s="2"/>
      <c r="Y8" s="2"/>
      <c r="Z8" s="2"/>
      <c r="AA8" s="2"/>
      <c r="AB8" s="2"/>
      <c r="AC8" s="30"/>
    </row>
    <row r="9" spans="1:29" ht="19.5" customHeight="1" x14ac:dyDescent="0.25">
      <c r="A9" s="34" t="s">
        <v>106</v>
      </c>
      <c r="B9" s="1" t="s">
        <v>5</v>
      </c>
      <c r="C9" s="1"/>
      <c r="D9" s="11"/>
      <c r="E9" s="1">
        <v>30</v>
      </c>
      <c r="F9" s="12">
        <v>44696</v>
      </c>
      <c r="G9" s="60">
        <f>F9+E9</f>
        <v>44726</v>
      </c>
      <c r="H9" s="98"/>
      <c r="I9" s="29"/>
      <c r="J9" s="2"/>
      <c r="K9" s="2"/>
      <c r="L9" s="4"/>
      <c r="M9" s="4"/>
      <c r="N9" s="2"/>
      <c r="O9" s="2"/>
      <c r="P9" s="62"/>
      <c r="Q9" s="72"/>
      <c r="R9" s="63"/>
      <c r="S9" s="64"/>
      <c r="T9" s="64"/>
      <c r="U9" s="62"/>
      <c r="V9" s="2"/>
      <c r="W9" s="2"/>
      <c r="X9" s="2"/>
      <c r="Y9" s="2"/>
      <c r="Z9" s="2"/>
      <c r="AA9" s="2"/>
      <c r="AB9" s="2"/>
      <c r="AC9" s="30"/>
    </row>
    <row r="10" spans="1:29" s="26" customFormat="1" ht="19.5" customHeight="1" x14ac:dyDescent="0.25">
      <c r="A10" s="34" t="s">
        <v>93</v>
      </c>
      <c r="B10" s="1" t="s">
        <v>5</v>
      </c>
      <c r="C10" s="1"/>
      <c r="D10" s="11"/>
      <c r="E10" s="1">
        <v>58</v>
      </c>
      <c r="F10" s="12">
        <v>44727</v>
      </c>
      <c r="G10" s="60">
        <f>F10+E10</f>
        <v>44785</v>
      </c>
      <c r="H10" s="98"/>
      <c r="I10" s="31"/>
      <c r="J10" s="24"/>
      <c r="K10" s="24"/>
      <c r="L10" s="25"/>
      <c r="M10" s="25"/>
      <c r="N10" s="24"/>
      <c r="O10" s="24"/>
      <c r="P10" s="62"/>
      <c r="Q10" s="72"/>
      <c r="R10" s="63"/>
      <c r="S10" s="64"/>
      <c r="T10" s="64"/>
      <c r="U10" s="62"/>
      <c r="V10" s="24"/>
      <c r="W10" s="24"/>
      <c r="X10" s="24"/>
      <c r="Y10" s="24"/>
      <c r="Z10" s="24"/>
      <c r="AA10" s="24"/>
      <c r="AB10" s="24"/>
      <c r="AC10" s="32"/>
    </row>
    <row r="11" spans="1:29" s="26" customFormat="1" ht="25.5" x14ac:dyDescent="0.25">
      <c r="A11" s="35" t="s">
        <v>96</v>
      </c>
      <c r="B11" s="1" t="s">
        <v>5</v>
      </c>
      <c r="C11" s="36" t="s">
        <v>35</v>
      </c>
      <c r="D11" s="1">
        <f>285.3+171.7</f>
        <v>457</v>
      </c>
      <c r="E11" s="1">
        <v>30</v>
      </c>
      <c r="F11" s="12">
        <v>44711</v>
      </c>
      <c r="G11" s="60">
        <f>F11+E11</f>
        <v>44741</v>
      </c>
      <c r="H11" s="99"/>
      <c r="I11" s="31"/>
      <c r="J11" s="24"/>
      <c r="K11" s="24"/>
      <c r="L11" s="25"/>
      <c r="M11" s="25"/>
      <c r="N11" s="24"/>
      <c r="O11" s="24"/>
      <c r="P11" s="62"/>
      <c r="Q11" s="72"/>
      <c r="R11" s="63"/>
      <c r="S11" s="64"/>
      <c r="T11" s="64"/>
      <c r="U11" s="62"/>
      <c r="V11" s="24"/>
      <c r="W11" s="24"/>
      <c r="X11" s="24"/>
      <c r="Y11" s="24"/>
      <c r="Z11" s="24"/>
      <c r="AA11" s="24"/>
      <c r="AB11" s="24"/>
      <c r="AC11" s="32"/>
    </row>
    <row r="12" spans="1:29" s="26" customFormat="1" ht="19.5" customHeight="1" x14ac:dyDescent="0.25">
      <c r="A12" s="34" t="s">
        <v>102</v>
      </c>
      <c r="B12" s="1" t="s">
        <v>5</v>
      </c>
      <c r="C12" s="36" t="s">
        <v>35</v>
      </c>
      <c r="D12" s="1">
        <v>420</v>
      </c>
      <c r="E12" s="1">
        <v>25</v>
      </c>
      <c r="F12" s="12">
        <f>G11</f>
        <v>44741</v>
      </c>
      <c r="G12" s="60">
        <f>F12+E12</f>
        <v>44766</v>
      </c>
      <c r="H12" s="99"/>
      <c r="I12" s="31"/>
      <c r="J12" s="24"/>
      <c r="K12" s="24"/>
      <c r="L12" s="25"/>
      <c r="M12" s="25"/>
      <c r="N12" s="24"/>
      <c r="O12" s="24"/>
      <c r="P12" s="62"/>
      <c r="Q12" s="72"/>
      <c r="R12" s="63"/>
      <c r="S12" s="64"/>
      <c r="T12" s="64"/>
      <c r="U12" s="62"/>
      <c r="V12" s="24"/>
      <c r="W12" s="24"/>
      <c r="X12" s="24"/>
      <c r="Y12" s="24"/>
      <c r="Z12" s="24"/>
      <c r="AA12" s="24"/>
      <c r="AB12" s="24"/>
      <c r="AC12" s="32"/>
    </row>
    <row r="13" spans="1:29" s="26" customFormat="1" ht="19.5" customHeight="1" x14ac:dyDescent="0.25">
      <c r="A13" s="34" t="s">
        <v>101</v>
      </c>
      <c r="B13" s="1" t="s">
        <v>5</v>
      </c>
      <c r="C13" s="36" t="s">
        <v>35</v>
      </c>
      <c r="D13" s="1">
        <v>228</v>
      </c>
      <c r="E13" s="1">
        <v>19</v>
      </c>
      <c r="F13" s="12">
        <f>F12+15</f>
        <v>44756</v>
      </c>
      <c r="G13" s="60">
        <f>F13+E13</f>
        <v>44775</v>
      </c>
      <c r="H13" s="99"/>
      <c r="I13" s="31"/>
      <c r="J13" s="24"/>
      <c r="K13" s="24"/>
      <c r="L13" s="25"/>
      <c r="M13" s="25"/>
      <c r="N13" s="24"/>
      <c r="O13" s="24"/>
      <c r="P13" s="62"/>
      <c r="Q13" s="72"/>
      <c r="R13" s="63"/>
      <c r="S13" s="64"/>
      <c r="T13" s="64"/>
      <c r="U13" s="62"/>
      <c r="V13" s="24"/>
      <c r="W13" s="24"/>
      <c r="X13" s="24"/>
      <c r="Y13" s="24"/>
      <c r="Z13" s="24"/>
      <c r="AA13" s="24"/>
      <c r="AB13" s="24"/>
      <c r="AC13" s="32"/>
    </row>
    <row r="14" spans="1:29" s="26" customFormat="1" ht="19.5" customHeight="1" x14ac:dyDescent="0.25">
      <c r="A14" s="13" t="s">
        <v>7</v>
      </c>
      <c r="B14" s="1" t="s">
        <v>5</v>
      </c>
      <c r="C14" s="1"/>
      <c r="D14" s="11"/>
      <c r="E14" s="1">
        <f t="shared" si="0"/>
        <v>433</v>
      </c>
      <c r="F14" s="12">
        <f>F15</f>
        <v>44739</v>
      </c>
      <c r="G14" s="60">
        <f>G77</f>
        <v>45172</v>
      </c>
      <c r="H14" s="98"/>
      <c r="I14" s="31"/>
      <c r="J14" s="24"/>
      <c r="K14" s="24"/>
      <c r="L14" s="25"/>
      <c r="M14" s="25"/>
      <c r="N14" s="24"/>
      <c r="O14" s="24"/>
      <c r="P14" s="62"/>
      <c r="Q14" s="72"/>
      <c r="R14" s="63"/>
      <c r="S14" s="64"/>
      <c r="T14" s="64"/>
      <c r="U14" s="62"/>
      <c r="V14" s="24"/>
      <c r="W14" s="24"/>
      <c r="X14" s="24"/>
      <c r="Y14" s="24"/>
      <c r="Z14" s="24"/>
      <c r="AA14" s="24"/>
      <c r="AB14" s="24"/>
      <c r="AC14" s="32"/>
    </row>
    <row r="15" spans="1:29" s="26" customFormat="1" ht="19.5" customHeight="1" x14ac:dyDescent="0.25">
      <c r="A15" s="14" t="s">
        <v>43</v>
      </c>
      <c r="B15" s="1" t="s">
        <v>5</v>
      </c>
      <c r="C15" s="1"/>
      <c r="D15" s="11"/>
      <c r="E15" s="1">
        <f t="shared" si="0"/>
        <v>96</v>
      </c>
      <c r="F15" s="12">
        <f>F16</f>
        <v>44739</v>
      </c>
      <c r="G15" s="60">
        <f>G21</f>
        <v>44835</v>
      </c>
      <c r="H15" s="98"/>
      <c r="I15" s="31"/>
      <c r="J15" s="24"/>
      <c r="K15" s="24"/>
      <c r="L15" s="25"/>
      <c r="M15" s="25"/>
      <c r="N15" s="24"/>
      <c r="O15" s="24"/>
      <c r="P15" s="62"/>
      <c r="Q15" s="72"/>
      <c r="R15" s="63"/>
      <c r="S15" s="64"/>
      <c r="T15" s="64"/>
      <c r="U15" s="62"/>
      <c r="V15" s="24"/>
      <c r="W15" s="24"/>
      <c r="X15" s="24"/>
      <c r="Y15" s="24"/>
      <c r="Z15" s="24"/>
      <c r="AA15" s="24"/>
      <c r="AB15" s="24"/>
      <c r="AC15" s="32"/>
    </row>
    <row r="16" spans="1:29" s="26" customFormat="1" ht="19.5" customHeight="1" x14ac:dyDescent="0.25">
      <c r="A16" s="23" t="s">
        <v>110</v>
      </c>
      <c r="B16" s="1" t="s">
        <v>5</v>
      </c>
      <c r="C16" s="36" t="s">
        <v>37</v>
      </c>
      <c r="D16" s="15">
        <v>1892</v>
      </c>
      <c r="E16" s="110">
        <v>66</v>
      </c>
      <c r="F16" s="112">
        <v>44739</v>
      </c>
      <c r="G16" s="112">
        <f t="shared" ref="G16" si="1">F16+E16</f>
        <v>44805</v>
      </c>
      <c r="H16" s="98"/>
      <c r="I16" s="31"/>
      <c r="J16" s="24"/>
      <c r="K16" s="24"/>
      <c r="L16" s="25"/>
      <c r="M16" s="25"/>
      <c r="N16" s="24"/>
      <c r="O16" s="24"/>
      <c r="P16" s="62"/>
      <c r="Q16" s="72"/>
      <c r="R16" s="63"/>
      <c r="S16" s="64"/>
      <c r="T16" s="64"/>
      <c r="U16" s="62"/>
      <c r="V16" s="24"/>
      <c r="W16" s="24"/>
      <c r="X16" s="24"/>
      <c r="Y16" s="24"/>
      <c r="Z16" s="24"/>
      <c r="AA16" s="24"/>
      <c r="AB16" s="24"/>
      <c r="AC16" s="32"/>
    </row>
    <row r="17" spans="1:29" s="26" customFormat="1" ht="19.5" customHeight="1" x14ac:dyDescent="0.25">
      <c r="A17" s="23" t="s">
        <v>97</v>
      </c>
      <c r="B17" s="1" t="s">
        <v>5</v>
      </c>
      <c r="C17" s="36" t="s">
        <v>35</v>
      </c>
      <c r="D17" s="15">
        <v>286</v>
      </c>
      <c r="E17" s="1">
        <v>25</v>
      </c>
      <c r="F17" s="12">
        <v>44741</v>
      </c>
      <c r="G17" s="60">
        <f>F17+E17</f>
        <v>44766</v>
      </c>
      <c r="H17" s="99"/>
      <c r="I17" s="31"/>
      <c r="J17" s="24"/>
      <c r="K17" s="24"/>
      <c r="L17" s="25"/>
      <c r="M17" s="25"/>
      <c r="N17" s="24"/>
      <c r="O17" s="24"/>
      <c r="P17" s="62"/>
      <c r="Q17" s="72"/>
      <c r="R17" s="63"/>
      <c r="S17" s="64"/>
      <c r="T17" s="64"/>
      <c r="U17" s="62"/>
      <c r="V17" s="24"/>
      <c r="W17" s="24"/>
      <c r="X17" s="24"/>
      <c r="Y17" s="24"/>
      <c r="Z17" s="24"/>
      <c r="AA17" s="24"/>
      <c r="AB17" s="24"/>
      <c r="AC17" s="32"/>
    </row>
    <row r="18" spans="1:29" s="26" customFormat="1" ht="19.5" customHeight="1" x14ac:dyDescent="0.25">
      <c r="A18" s="23" t="s">
        <v>31</v>
      </c>
      <c r="B18" s="1" t="s">
        <v>5</v>
      </c>
      <c r="C18" s="36" t="s">
        <v>35</v>
      </c>
      <c r="D18" s="15">
        <v>980</v>
      </c>
      <c r="E18" s="1">
        <v>50</v>
      </c>
      <c r="F18" s="12">
        <f>F17+23</f>
        <v>44764</v>
      </c>
      <c r="G18" s="60">
        <f t="shared" ref="G18:G21" si="2">F18+E18</f>
        <v>44814</v>
      </c>
      <c r="H18" s="99"/>
      <c r="I18" s="31"/>
      <c r="J18" s="24"/>
      <c r="K18" s="24"/>
      <c r="L18" s="25"/>
      <c r="M18" s="25"/>
      <c r="N18" s="24"/>
      <c r="O18" s="24"/>
      <c r="P18" s="62"/>
      <c r="Q18" s="72"/>
      <c r="R18" s="63"/>
      <c r="S18" s="64"/>
      <c r="T18" s="64"/>
      <c r="U18" s="62"/>
      <c r="V18" s="24"/>
      <c r="W18" s="24"/>
      <c r="X18" s="24"/>
      <c r="Y18" s="24"/>
      <c r="Z18" s="24"/>
      <c r="AA18" s="24"/>
      <c r="AB18" s="24"/>
      <c r="AC18" s="32"/>
    </row>
    <row r="19" spans="1:29" s="26" customFormat="1" ht="19.5" customHeight="1" x14ac:dyDescent="0.25">
      <c r="A19" s="37" t="s">
        <v>32</v>
      </c>
      <c r="B19" s="1" t="s">
        <v>5</v>
      </c>
      <c r="C19" s="36" t="s">
        <v>37</v>
      </c>
      <c r="D19" s="15">
        <v>46</v>
      </c>
      <c r="E19" s="1">
        <f>G19-F19</f>
        <v>73</v>
      </c>
      <c r="F19" s="12">
        <f>F17+12</f>
        <v>44753</v>
      </c>
      <c r="G19" s="60">
        <f>G18+12</f>
        <v>44826</v>
      </c>
      <c r="H19" s="99"/>
      <c r="I19" s="31"/>
      <c r="J19" s="24"/>
      <c r="K19" s="24"/>
      <c r="L19" s="25"/>
      <c r="M19" s="25"/>
      <c r="N19" s="24"/>
      <c r="O19" s="24"/>
      <c r="P19" s="62"/>
      <c r="Q19" s="72"/>
      <c r="R19" s="63"/>
      <c r="S19" s="64"/>
      <c r="T19" s="64"/>
      <c r="U19" s="62"/>
      <c r="V19" s="24"/>
      <c r="W19" s="24"/>
      <c r="X19" s="24"/>
      <c r="Y19" s="24"/>
      <c r="Z19" s="24"/>
      <c r="AA19" s="24"/>
      <c r="AB19" s="24"/>
      <c r="AC19" s="32"/>
    </row>
    <row r="20" spans="1:29" s="26" customFormat="1" ht="19.5" customHeight="1" x14ac:dyDescent="0.25">
      <c r="A20" s="37" t="s">
        <v>33</v>
      </c>
      <c r="B20" s="1" t="s">
        <v>5</v>
      </c>
      <c r="C20" s="36" t="s">
        <v>37</v>
      </c>
      <c r="D20" s="15">
        <v>654</v>
      </c>
      <c r="E20" s="111">
        <v>75</v>
      </c>
      <c r="F20" s="81">
        <f>F19+7</f>
        <v>44760</v>
      </c>
      <c r="G20" s="82">
        <f>F20+E20</f>
        <v>44835</v>
      </c>
      <c r="H20" s="99"/>
      <c r="I20" s="31"/>
      <c r="J20" s="24"/>
      <c r="K20" s="24"/>
      <c r="L20" s="25"/>
      <c r="M20" s="25"/>
      <c r="N20" s="24"/>
      <c r="O20" s="24"/>
      <c r="P20" s="62"/>
      <c r="Q20" s="72"/>
      <c r="R20" s="63"/>
      <c r="S20" s="64"/>
      <c r="T20" s="64"/>
      <c r="U20" s="62"/>
      <c r="V20" s="24"/>
      <c r="W20" s="24"/>
      <c r="X20" s="24"/>
      <c r="Y20" s="24"/>
      <c r="Z20" s="24"/>
      <c r="AA20" s="24"/>
      <c r="AB20" s="24"/>
      <c r="AC20" s="32"/>
    </row>
    <row r="21" spans="1:29" s="26" customFormat="1" ht="19.5" customHeight="1" x14ac:dyDescent="0.25">
      <c r="A21" s="23" t="s">
        <v>34</v>
      </c>
      <c r="B21" s="1" t="s">
        <v>5</v>
      </c>
      <c r="C21" s="36" t="s">
        <v>38</v>
      </c>
      <c r="D21" s="15">
        <v>49</v>
      </c>
      <c r="E21" s="1">
        <v>30</v>
      </c>
      <c r="F21" s="12">
        <v>44805</v>
      </c>
      <c r="G21" s="60">
        <f t="shared" si="2"/>
        <v>44835</v>
      </c>
      <c r="H21" s="99"/>
      <c r="I21" s="31"/>
      <c r="J21" s="24"/>
      <c r="K21" s="24"/>
      <c r="L21" s="25"/>
      <c r="M21" s="25"/>
      <c r="N21" s="24"/>
      <c r="O21" s="24"/>
      <c r="P21" s="62"/>
      <c r="Q21" s="72"/>
      <c r="R21" s="63"/>
      <c r="S21" s="64"/>
      <c r="T21" s="64"/>
      <c r="U21" s="62"/>
      <c r="V21" s="24"/>
      <c r="W21" s="24"/>
      <c r="X21" s="24"/>
      <c r="Y21" s="24"/>
      <c r="Z21" s="24"/>
      <c r="AA21" s="24"/>
      <c r="AB21" s="24"/>
      <c r="AC21" s="32"/>
    </row>
    <row r="22" spans="1:29" s="26" customFormat="1" ht="19.5" customHeight="1" x14ac:dyDescent="0.25">
      <c r="A22" s="14" t="s">
        <v>44</v>
      </c>
      <c r="B22" s="1" t="s">
        <v>5</v>
      </c>
      <c r="C22" s="1"/>
      <c r="D22" s="11"/>
      <c r="E22" s="1">
        <f t="shared" ref="E22:E26" si="3">G22-F22</f>
        <v>60</v>
      </c>
      <c r="F22" s="81">
        <f>F23</f>
        <v>44805</v>
      </c>
      <c r="G22" s="82">
        <f>G25</f>
        <v>44865</v>
      </c>
      <c r="H22" s="100"/>
      <c r="I22" s="31"/>
      <c r="J22" s="24"/>
      <c r="K22" s="24"/>
      <c r="L22" s="25"/>
      <c r="M22" s="25"/>
      <c r="N22" s="24"/>
      <c r="O22" s="24"/>
      <c r="P22" s="62"/>
      <c r="Q22" s="72"/>
      <c r="R22" s="63"/>
      <c r="S22" s="64"/>
      <c r="T22" s="64"/>
      <c r="U22" s="62"/>
      <c r="V22" s="24"/>
      <c r="W22" s="24"/>
      <c r="X22" s="24"/>
      <c r="Y22" s="24"/>
      <c r="Z22" s="24"/>
      <c r="AA22" s="24"/>
      <c r="AB22" s="24"/>
      <c r="AC22" s="32"/>
    </row>
    <row r="23" spans="1:29" s="26" customFormat="1" ht="19.5" customHeight="1" x14ac:dyDescent="0.25">
      <c r="A23" s="23" t="s">
        <v>41</v>
      </c>
      <c r="B23" s="1" t="s">
        <v>5</v>
      </c>
      <c r="C23" s="16" t="s">
        <v>42</v>
      </c>
      <c r="D23" s="15">
        <v>284</v>
      </c>
      <c r="E23" s="1">
        <f t="shared" si="3"/>
        <v>30</v>
      </c>
      <c r="F23" s="81">
        <v>44805</v>
      </c>
      <c r="G23" s="82">
        <v>44835</v>
      </c>
      <c r="H23" s="100"/>
      <c r="I23" s="31"/>
      <c r="J23" s="24"/>
      <c r="K23" s="24"/>
      <c r="L23" s="25"/>
      <c r="M23" s="25"/>
      <c r="N23" s="24"/>
      <c r="O23" s="24"/>
      <c r="P23" s="62"/>
      <c r="Q23" s="72"/>
      <c r="R23" s="63"/>
      <c r="S23" s="64"/>
      <c r="T23" s="64"/>
      <c r="U23" s="62"/>
      <c r="V23" s="24"/>
      <c r="W23" s="24"/>
      <c r="X23" s="24"/>
      <c r="Y23" s="24"/>
      <c r="Z23" s="24"/>
      <c r="AA23" s="24"/>
      <c r="AB23" s="24"/>
      <c r="AC23" s="32"/>
    </row>
    <row r="24" spans="1:29" s="26" customFormat="1" ht="19.5" customHeight="1" x14ac:dyDescent="0.25">
      <c r="A24" s="23" t="s">
        <v>40</v>
      </c>
      <c r="B24" s="1" t="s">
        <v>5</v>
      </c>
      <c r="C24" s="17" t="s">
        <v>42</v>
      </c>
      <c r="D24" s="15">
        <v>173</v>
      </c>
      <c r="E24" s="1">
        <f t="shared" si="3"/>
        <v>60</v>
      </c>
      <c r="F24" s="81">
        <v>44805</v>
      </c>
      <c r="G24" s="82">
        <v>44865</v>
      </c>
      <c r="H24" s="100"/>
      <c r="I24" s="31"/>
      <c r="J24" s="24"/>
      <c r="K24" s="24"/>
      <c r="L24" s="25"/>
      <c r="M24" s="25"/>
      <c r="N24" s="24"/>
      <c r="O24" s="24"/>
      <c r="P24" s="62"/>
      <c r="Q24" s="72"/>
      <c r="R24" s="63"/>
      <c r="S24" s="64"/>
      <c r="T24" s="64"/>
      <c r="U24" s="62"/>
      <c r="V24" s="24"/>
      <c r="W24" s="24"/>
      <c r="X24" s="24"/>
      <c r="Y24" s="24"/>
      <c r="Z24" s="24"/>
      <c r="AA24" s="24"/>
      <c r="AB24" s="24"/>
      <c r="AC24" s="32"/>
    </row>
    <row r="25" spans="1:29" s="26" customFormat="1" ht="19.5" customHeight="1" x14ac:dyDescent="0.25">
      <c r="A25" s="23" t="s">
        <v>39</v>
      </c>
      <c r="B25" s="1" t="s">
        <v>5</v>
      </c>
      <c r="C25" s="16" t="s">
        <v>42</v>
      </c>
      <c r="D25" s="15">
        <v>681</v>
      </c>
      <c r="E25" s="1">
        <f t="shared" si="3"/>
        <v>30</v>
      </c>
      <c r="F25" s="81">
        <f>G23</f>
        <v>44835</v>
      </c>
      <c r="G25" s="82">
        <v>44865</v>
      </c>
      <c r="H25" s="100"/>
      <c r="I25" s="31"/>
      <c r="J25" s="24"/>
      <c r="K25" s="24"/>
      <c r="L25" s="25"/>
      <c r="M25" s="25"/>
      <c r="N25" s="24"/>
      <c r="O25" s="24"/>
      <c r="P25" s="62"/>
      <c r="Q25" s="72"/>
      <c r="R25" s="63"/>
      <c r="S25" s="64"/>
      <c r="T25" s="64"/>
      <c r="U25" s="62"/>
      <c r="V25" s="24"/>
      <c r="W25" s="24"/>
      <c r="X25" s="24"/>
      <c r="Y25" s="24"/>
      <c r="Z25" s="24"/>
      <c r="AA25" s="24"/>
      <c r="AB25" s="24"/>
      <c r="AC25" s="32"/>
    </row>
    <row r="26" spans="1:29" s="26" customFormat="1" ht="19.5" customHeight="1" x14ac:dyDescent="0.25">
      <c r="A26" s="14" t="s">
        <v>45</v>
      </c>
      <c r="B26" s="1" t="s">
        <v>5</v>
      </c>
      <c r="C26" s="1"/>
      <c r="D26" s="11"/>
      <c r="E26" s="1">
        <f t="shared" si="3"/>
        <v>121</v>
      </c>
      <c r="F26" s="12">
        <f>F27</f>
        <v>44743</v>
      </c>
      <c r="G26" s="60">
        <f>G28</f>
        <v>44864</v>
      </c>
      <c r="H26" s="98"/>
      <c r="I26" s="31"/>
      <c r="J26" s="24"/>
      <c r="K26" s="24"/>
      <c r="L26" s="25"/>
      <c r="M26" s="25"/>
      <c r="N26" s="24"/>
      <c r="O26" s="24"/>
      <c r="P26" s="62"/>
      <c r="Q26" s="72"/>
      <c r="R26" s="63"/>
      <c r="S26" s="64"/>
      <c r="T26" s="64"/>
      <c r="U26" s="62"/>
      <c r="V26" s="24"/>
      <c r="W26" s="24"/>
      <c r="X26" s="24"/>
      <c r="Y26" s="24"/>
      <c r="Z26" s="24"/>
      <c r="AA26" s="24"/>
      <c r="AB26" s="24"/>
      <c r="AC26" s="32"/>
    </row>
    <row r="27" spans="1:29" s="26" customFormat="1" ht="19.5" customHeight="1" x14ac:dyDescent="0.25">
      <c r="A27" s="38" t="s">
        <v>78</v>
      </c>
      <c r="B27" s="1" t="s">
        <v>5</v>
      </c>
      <c r="C27" s="39" t="s">
        <v>37</v>
      </c>
      <c r="D27" s="15">
        <v>12240</v>
      </c>
      <c r="E27" s="1">
        <v>53</v>
      </c>
      <c r="F27" s="12">
        <v>44743</v>
      </c>
      <c r="G27" s="60">
        <f>F27+E27</f>
        <v>44796</v>
      </c>
      <c r="H27" s="99"/>
      <c r="I27" s="31"/>
      <c r="J27" s="24"/>
      <c r="K27" s="24"/>
      <c r="L27" s="25"/>
      <c r="M27" s="25"/>
      <c r="N27" s="24"/>
      <c r="O27" s="24"/>
      <c r="P27" s="62"/>
      <c r="Q27" s="72"/>
      <c r="R27" s="63"/>
      <c r="S27" s="64"/>
      <c r="T27" s="64"/>
      <c r="U27" s="62"/>
      <c r="V27" s="24"/>
      <c r="W27" s="24"/>
      <c r="X27" s="24"/>
      <c r="Y27" s="24"/>
      <c r="Z27" s="24"/>
      <c r="AA27" s="24"/>
      <c r="AB27" s="24"/>
      <c r="AC27" s="32"/>
    </row>
    <row r="28" spans="1:29" s="26" customFormat="1" ht="19.5" customHeight="1" x14ac:dyDescent="0.25">
      <c r="A28" s="38" t="s">
        <v>94</v>
      </c>
      <c r="B28" s="1" t="s">
        <v>5</v>
      </c>
      <c r="C28" s="39" t="s">
        <v>37</v>
      </c>
      <c r="D28" s="15">
        <v>5069</v>
      </c>
      <c r="E28" s="1">
        <v>75</v>
      </c>
      <c r="F28" s="12">
        <f>G27-7</f>
        <v>44789</v>
      </c>
      <c r="G28" s="60">
        <f t="shared" ref="G28" si="4">F28+E28</f>
        <v>44864</v>
      </c>
      <c r="H28" s="99"/>
      <c r="I28" s="31"/>
      <c r="J28" s="24"/>
      <c r="K28" s="24"/>
      <c r="L28" s="25"/>
      <c r="M28" s="25"/>
      <c r="N28" s="24"/>
      <c r="O28" s="24"/>
      <c r="P28" s="62"/>
      <c r="Q28" s="72"/>
      <c r="R28" s="63"/>
      <c r="S28" s="64"/>
      <c r="T28" s="64"/>
      <c r="U28" s="62"/>
      <c r="V28" s="24"/>
      <c r="W28" s="24"/>
      <c r="X28" s="24"/>
      <c r="Y28" s="24"/>
      <c r="Z28" s="24"/>
      <c r="AA28" s="24"/>
      <c r="AB28" s="24"/>
      <c r="AC28" s="32"/>
    </row>
    <row r="29" spans="1:29" s="26" customFormat="1" ht="19.5" customHeight="1" x14ac:dyDescent="0.25">
      <c r="A29" s="38" t="s">
        <v>79</v>
      </c>
      <c r="B29" s="1" t="s">
        <v>5</v>
      </c>
      <c r="C29" s="40" t="s">
        <v>42</v>
      </c>
      <c r="D29" s="15">
        <v>2890</v>
      </c>
      <c r="E29" s="1">
        <f>G29-F29</f>
        <v>43</v>
      </c>
      <c r="F29" s="12">
        <f>F27+10</f>
        <v>44753</v>
      </c>
      <c r="G29" s="60">
        <f>G27</f>
        <v>44796</v>
      </c>
      <c r="H29" s="99"/>
      <c r="I29" s="31"/>
      <c r="J29" s="24"/>
      <c r="K29" s="24"/>
      <c r="L29" s="25"/>
      <c r="M29" s="25"/>
      <c r="N29" s="24"/>
      <c r="O29" s="24"/>
      <c r="P29" s="62"/>
      <c r="Q29" s="72"/>
      <c r="R29" s="63"/>
      <c r="S29" s="64"/>
      <c r="T29" s="64"/>
      <c r="U29" s="62"/>
      <c r="V29" s="24"/>
      <c r="W29" s="24"/>
      <c r="X29" s="24"/>
      <c r="Y29" s="24"/>
      <c r="Z29" s="24"/>
      <c r="AA29" s="24"/>
      <c r="AB29" s="24"/>
      <c r="AC29" s="32"/>
    </row>
    <row r="30" spans="1:29" s="26" customFormat="1" ht="19.5" customHeight="1" x14ac:dyDescent="0.25">
      <c r="A30" s="18" t="s">
        <v>50</v>
      </c>
      <c r="B30" s="1" t="s">
        <v>5</v>
      </c>
      <c r="C30" s="1"/>
      <c r="D30" s="11"/>
      <c r="E30" s="1">
        <f>G30-F30</f>
        <v>345</v>
      </c>
      <c r="F30" s="12">
        <f>F31</f>
        <v>44766</v>
      </c>
      <c r="G30" s="60">
        <f>G33</f>
        <v>45111</v>
      </c>
      <c r="H30" s="98"/>
      <c r="I30" s="31"/>
      <c r="J30" s="24"/>
      <c r="K30" s="24"/>
      <c r="L30" s="25"/>
      <c r="M30" s="25"/>
      <c r="N30" s="24"/>
      <c r="O30" s="24"/>
      <c r="P30" s="62"/>
      <c r="Q30" s="72"/>
      <c r="R30" s="63"/>
      <c r="S30" s="64"/>
      <c r="T30" s="64"/>
      <c r="U30" s="62"/>
      <c r="V30" s="24"/>
      <c r="W30" s="24"/>
      <c r="X30" s="24"/>
      <c r="Y30" s="24"/>
      <c r="Z30" s="24"/>
      <c r="AA30" s="24"/>
      <c r="AB30" s="24"/>
      <c r="AC30" s="32"/>
    </row>
    <row r="31" spans="1:29" s="26" customFormat="1" ht="19.5" customHeight="1" x14ac:dyDescent="0.25">
      <c r="A31" s="23" t="s">
        <v>46</v>
      </c>
      <c r="B31" s="1" t="s">
        <v>5</v>
      </c>
      <c r="C31" s="16" t="s">
        <v>37</v>
      </c>
      <c r="D31" s="15">
        <v>193</v>
      </c>
      <c r="E31" s="1">
        <v>61</v>
      </c>
      <c r="F31" s="107">
        <f>G12</f>
        <v>44766</v>
      </c>
      <c r="G31" s="108">
        <f>F31+E31</f>
        <v>44827</v>
      </c>
      <c r="H31" s="101"/>
      <c r="I31" s="31"/>
      <c r="J31" s="24"/>
      <c r="K31" s="24"/>
      <c r="L31" s="25"/>
      <c r="M31" s="25"/>
      <c r="N31" s="24"/>
      <c r="O31" s="24"/>
      <c r="P31" s="62"/>
      <c r="Q31" s="72"/>
      <c r="R31" s="63"/>
      <c r="S31" s="64"/>
      <c r="T31" s="64"/>
      <c r="U31" s="62"/>
      <c r="V31" s="24"/>
      <c r="W31" s="24"/>
      <c r="X31" s="24"/>
      <c r="Y31" s="24"/>
      <c r="Z31" s="24"/>
      <c r="AA31" s="24"/>
      <c r="AB31" s="24"/>
      <c r="AC31" s="32"/>
    </row>
    <row r="32" spans="1:29" s="26" customFormat="1" ht="19.5" customHeight="1" x14ac:dyDescent="0.25">
      <c r="A32" s="23" t="s">
        <v>47</v>
      </c>
      <c r="B32" s="1" t="s">
        <v>5</v>
      </c>
      <c r="C32" s="16" t="s">
        <v>49</v>
      </c>
      <c r="D32" s="15">
        <v>1</v>
      </c>
      <c r="E32" s="1">
        <v>30</v>
      </c>
      <c r="F32" s="107">
        <v>45050</v>
      </c>
      <c r="G32" s="108">
        <f>F32+E32</f>
        <v>45080</v>
      </c>
      <c r="H32" s="102"/>
      <c r="I32" s="91"/>
      <c r="J32" s="93"/>
      <c r="K32" s="93"/>
      <c r="L32" s="25"/>
      <c r="M32" s="25"/>
      <c r="N32" s="24"/>
      <c r="O32" s="24"/>
      <c r="P32" s="62"/>
      <c r="Q32" s="72"/>
      <c r="R32" s="63"/>
      <c r="S32" s="64"/>
      <c r="T32" s="64"/>
      <c r="U32" s="62"/>
      <c r="V32" s="24"/>
      <c r="W32" s="24"/>
      <c r="X32" s="24"/>
      <c r="Y32" s="24"/>
      <c r="Z32" s="24"/>
      <c r="AA32" s="24"/>
      <c r="AB32" s="24"/>
      <c r="AC32" s="32"/>
    </row>
    <row r="33" spans="1:29" s="26" customFormat="1" ht="19.5" customHeight="1" x14ac:dyDescent="0.25">
      <c r="A33" s="23" t="s">
        <v>80</v>
      </c>
      <c r="B33" s="1" t="s">
        <v>5</v>
      </c>
      <c r="C33" s="16" t="s">
        <v>48</v>
      </c>
      <c r="D33" s="15">
        <f>12.66+1.5</f>
        <v>14.16</v>
      </c>
      <c r="E33" s="1">
        <v>30</v>
      </c>
      <c r="F33" s="107">
        <f>G32+1</f>
        <v>45081</v>
      </c>
      <c r="G33" s="108">
        <f>F33+E33</f>
        <v>45111</v>
      </c>
      <c r="H33" s="102"/>
      <c r="I33" s="92"/>
      <c r="J33" s="24"/>
      <c r="K33" s="24"/>
      <c r="L33" s="25"/>
      <c r="M33" s="25"/>
      <c r="N33" s="24"/>
      <c r="O33" s="24"/>
      <c r="P33" s="62"/>
      <c r="Q33" s="72"/>
      <c r="R33" s="63"/>
      <c r="S33" s="64"/>
      <c r="T33" s="64"/>
      <c r="U33" s="62"/>
      <c r="V33" s="24"/>
      <c r="W33" s="24"/>
      <c r="X33" s="24"/>
      <c r="Y33" s="24"/>
      <c r="Z33" s="24"/>
      <c r="AA33" s="24"/>
      <c r="AB33" s="24"/>
      <c r="AC33" s="32"/>
    </row>
    <row r="34" spans="1:29" s="26" customFormat="1" ht="19.5" customHeight="1" x14ac:dyDescent="0.25">
      <c r="A34" s="14" t="s">
        <v>51</v>
      </c>
      <c r="B34" s="1" t="s">
        <v>5</v>
      </c>
      <c r="C34" s="1"/>
      <c r="D34" s="11"/>
      <c r="E34" s="1">
        <f>G34-F34</f>
        <v>22</v>
      </c>
      <c r="F34" s="12">
        <f>F35</f>
        <v>44805</v>
      </c>
      <c r="G34" s="60">
        <f>G37</f>
        <v>44827</v>
      </c>
      <c r="H34" s="98"/>
      <c r="I34" s="31"/>
      <c r="J34" s="24"/>
      <c r="K34" s="24"/>
      <c r="L34" s="25"/>
      <c r="M34" s="25"/>
      <c r="N34" s="24"/>
      <c r="O34" s="24"/>
      <c r="P34" s="62"/>
      <c r="Q34" s="72"/>
      <c r="R34" s="63"/>
      <c r="S34" s="64"/>
      <c r="T34" s="64"/>
      <c r="U34" s="62"/>
      <c r="V34" s="24"/>
      <c r="W34" s="24"/>
      <c r="X34" s="24"/>
      <c r="Y34" s="24"/>
      <c r="Z34" s="24"/>
      <c r="AA34" s="24"/>
      <c r="AB34" s="24"/>
      <c r="AC34" s="32"/>
    </row>
    <row r="35" spans="1:29" s="26" customFormat="1" ht="19.5" customHeight="1" x14ac:dyDescent="0.25">
      <c r="A35" s="23" t="s">
        <v>52</v>
      </c>
      <c r="B35" s="1" t="s">
        <v>5</v>
      </c>
      <c r="C35" s="16" t="s">
        <v>36</v>
      </c>
      <c r="D35" s="1">
        <v>14</v>
      </c>
      <c r="E35" s="1">
        <v>7</v>
      </c>
      <c r="F35" s="12">
        <v>44805</v>
      </c>
      <c r="G35" s="60">
        <f>F35+E35</f>
        <v>44812</v>
      </c>
      <c r="H35" s="99"/>
      <c r="I35" s="31"/>
      <c r="J35" s="24"/>
      <c r="K35" s="24"/>
      <c r="L35" s="25"/>
      <c r="M35" s="25"/>
      <c r="N35" s="24"/>
      <c r="O35" s="24"/>
      <c r="P35" s="62"/>
      <c r="Q35" s="72"/>
      <c r="R35" s="63"/>
      <c r="S35" s="64"/>
      <c r="T35" s="64"/>
      <c r="U35" s="62"/>
      <c r="V35" s="24"/>
      <c r="W35" s="24"/>
      <c r="X35" s="24"/>
      <c r="Y35" s="24"/>
      <c r="Z35" s="24"/>
      <c r="AA35" s="24"/>
      <c r="AB35" s="24"/>
      <c r="AC35" s="32"/>
    </row>
    <row r="36" spans="1:29" s="26" customFormat="1" ht="19.5" customHeight="1" x14ac:dyDescent="0.25">
      <c r="A36" s="23" t="s">
        <v>53</v>
      </c>
      <c r="B36" s="1" t="s">
        <v>5</v>
      </c>
      <c r="C36" s="16" t="s">
        <v>36</v>
      </c>
      <c r="D36" s="1">
        <v>14</v>
      </c>
      <c r="E36" s="1">
        <f t="shared" ref="E36:E41" si="5">G36-F36</f>
        <v>7</v>
      </c>
      <c r="F36" s="12">
        <v>44808</v>
      </c>
      <c r="G36" s="60">
        <v>44815</v>
      </c>
      <c r="H36" s="99"/>
      <c r="I36" s="31"/>
      <c r="J36" s="24"/>
      <c r="K36" s="24"/>
      <c r="L36" s="25"/>
      <c r="M36" s="25"/>
      <c r="N36" s="24"/>
      <c r="O36" s="24"/>
      <c r="P36" s="62"/>
      <c r="Q36" s="72"/>
      <c r="R36" s="63"/>
      <c r="S36" s="64"/>
      <c r="T36" s="64"/>
      <c r="U36" s="62"/>
      <c r="V36" s="24"/>
      <c r="W36" s="24"/>
      <c r="X36" s="24"/>
      <c r="Y36" s="24"/>
      <c r="Z36" s="24"/>
      <c r="AA36" s="24"/>
      <c r="AB36" s="24"/>
      <c r="AC36" s="32"/>
    </row>
    <row r="37" spans="1:29" s="26" customFormat="1" ht="19.5" customHeight="1" x14ac:dyDescent="0.25">
      <c r="A37" s="23" t="s">
        <v>54</v>
      </c>
      <c r="B37" s="1" t="s">
        <v>5</v>
      </c>
      <c r="C37" s="16" t="s">
        <v>55</v>
      </c>
      <c r="D37" s="1">
        <v>50</v>
      </c>
      <c r="E37" s="1">
        <f t="shared" si="5"/>
        <v>9</v>
      </c>
      <c r="F37" s="12">
        <v>44818</v>
      </c>
      <c r="G37" s="60">
        <v>44827</v>
      </c>
      <c r="H37" s="99"/>
      <c r="I37" s="31"/>
      <c r="J37" s="24"/>
      <c r="K37" s="24"/>
      <c r="L37" s="25"/>
      <c r="M37" s="25"/>
      <c r="N37" s="24"/>
      <c r="O37" s="24"/>
      <c r="P37" s="62"/>
      <c r="Q37" s="72"/>
      <c r="R37" s="63"/>
      <c r="S37" s="64"/>
      <c r="T37" s="64"/>
      <c r="U37" s="62"/>
      <c r="V37" s="24"/>
      <c r="W37" s="24"/>
      <c r="X37" s="24"/>
      <c r="Y37" s="24"/>
      <c r="Z37" s="24"/>
      <c r="AA37" s="24"/>
      <c r="AB37" s="24"/>
      <c r="AC37" s="32"/>
    </row>
    <row r="38" spans="1:29" s="26" customFormat="1" ht="19.5" customHeight="1" x14ac:dyDescent="0.25">
      <c r="A38" s="14" t="s">
        <v>56</v>
      </c>
      <c r="B38" s="1" t="s">
        <v>5</v>
      </c>
      <c r="C38" s="1"/>
      <c r="D38" s="11"/>
      <c r="E38" s="1">
        <f>G38-F38</f>
        <v>31</v>
      </c>
      <c r="F38" s="12">
        <f>F39</f>
        <v>44782</v>
      </c>
      <c r="G38" s="60">
        <f>G40</f>
        <v>44813</v>
      </c>
      <c r="H38" s="98"/>
      <c r="I38" s="31"/>
      <c r="J38" s="24"/>
      <c r="K38" s="24"/>
      <c r="L38" s="25"/>
      <c r="M38" s="25"/>
      <c r="N38" s="24"/>
      <c r="O38" s="24"/>
      <c r="P38" s="62"/>
      <c r="Q38" s="72"/>
      <c r="R38" s="63"/>
      <c r="S38" s="64"/>
      <c r="T38" s="64"/>
      <c r="U38" s="62"/>
      <c r="V38" s="24"/>
      <c r="W38" s="24"/>
      <c r="X38" s="24"/>
      <c r="Y38" s="24"/>
      <c r="Z38" s="24"/>
      <c r="AA38" s="24"/>
      <c r="AB38" s="24"/>
      <c r="AC38" s="32"/>
    </row>
    <row r="39" spans="1:29" s="26" customFormat="1" ht="19.5" customHeight="1" x14ac:dyDescent="0.25">
      <c r="A39" s="23" t="s">
        <v>57</v>
      </c>
      <c r="B39" s="1" t="s">
        <v>5</v>
      </c>
      <c r="C39" s="16" t="s">
        <v>35</v>
      </c>
      <c r="D39" s="15">
        <v>980</v>
      </c>
      <c r="E39" s="1">
        <v>15</v>
      </c>
      <c r="F39" s="12">
        <f>G27-14</f>
        <v>44782</v>
      </c>
      <c r="G39" s="60">
        <f>F39+E39</f>
        <v>44797</v>
      </c>
      <c r="H39" s="99"/>
      <c r="I39" s="31"/>
      <c r="J39" s="24"/>
      <c r="K39" s="24"/>
      <c r="L39" s="25"/>
      <c r="M39" s="25"/>
      <c r="N39" s="24"/>
      <c r="O39" s="24"/>
      <c r="P39" s="62"/>
      <c r="Q39" s="72"/>
      <c r="R39" s="63"/>
      <c r="S39" s="64"/>
      <c r="T39" s="64"/>
      <c r="U39" s="62"/>
      <c r="V39" s="24"/>
      <c r="W39" s="24"/>
      <c r="X39" s="24"/>
      <c r="Y39" s="24"/>
      <c r="Z39" s="24"/>
      <c r="AA39" s="24"/>
      <c r="AB39" s="24"/>
      <c r="AC39" s="32"/>
    </row>
    <row r="40" spans="1:29" s="26" customFormat="1" ht="19.5" customHeight="1" x14ac:dyDescent="0.25">
      <c r="A40" s="23" t="s">
        <v>58</v>
      </c>
      <c r="B40" s="1" t="s">
        <v>5</v>
      </c>
      <c r="C40" s="16" t="s">
        <v>35</v>
      </c>
      <c r="D40" s="15">
        <f>75+60+890+45</f>
        <v>1070</v>
      </c>
      <c r="E40" s="1">
        <v>21</v>
      </c>
      <c r="F40" s="12">
        <f>F39+10</f>
        <v>44792</v>
      </c>
      <c r="G40" s="60">
        <f>F40+E40</f>
        <v>44813</v>
      </c>
      <c r="H40" s="99"/>
      <c r="I40" s="31"/>
      <c r="J40" s="24"/>
      <c r="K40" s="24"/>
      <c r="L40" s="25"/>
      <c r="M40" s="25"/>
      <c r="N40" s="24"/>
      <c r="O40" s="24"/>
      <c r="P40" s="62"/>
      <c r="Q40" s="72"/>
      <c r="R40" s="63"/>
      <c r="S40" s="64"/>
      <c r="T40" s="64"/>
      <c r="U40" s="62"/>
      <c r="V40" s="24"/>
      <c r="W40" s="24"/>
      <c r="X40" s="24"/>
      <c r="Y40" s="24"/>
      <c r="Z40" s="24"/>
      <c r="AA40" s="24"/>
      <c r="AB40" s="24"/>
      <c r="AC40" s="32"/>
    </row>
    <row r="41" spans="1:29" s="26" customFormat="1" ht="19.5" customHeight="1" x14ac:dyDescent="0.25">
      <c r="A41" s="14" t="s">
        <v>61</v>
      </c>
      <c r="B41" s="1" t="s">
        <v>5</v>
      </c>
      <c r="C41" s="1"/>
      <c r="D41" s="11"/>
      <c r="E41" s="1">
        <f t="shared" si="5"/>
        <v>22</v>
      </c>
      <c r="F41" s="12">
        <f>F42</f>
        <v>44806</v>
      </c>
      <c r="G41" s="60">
        <f>G43</f>
        <v>44828</v>
      </c>
      <c r="H41" s="98"/>
      <c r="I41" s="31"/>
      <c r="J41" s="24"/>
      <c r="K41" s="24"/>
      <c r="L41" s="25"/>
      <c r="M41" s="25"/>
      <c r="N41" s="24"/>
      <c r="O41" s="24"/>
      <c r="P41" s="62"/>
      <c r="Q41" s="72"/>
      <c r="R41" s="63"/>
      <c r="S41" s="64"/>
      <c r="T41" s="64"/>
      <c r="U41" s="62"/>
      <c r="V41" s="24"/>
      <c r="W41" s="24"/>
      <c r="X41" s="24"/>
      <c r="Y41" s="24"/>
      <c r="Z41" s="24"/>
      <c r="AA41" s="24"/>
      <c r="AB41" s="24"/>
      <c r="AC41" s="32"/>
    </row>
    <row r="42" spans="1:29" s="26" customFormat="1" ht="19.5" customHeight="1" x14ac:dyDescent="0.25">
      <c r="A42" s="23" t="s">
        <v>59</v>
      </c>
      <c r="B42" s="1" t="s">
        <v>5</v>
      </c>
      <c r="C42" s="16" t="s">
        <v>35</v>
      </c>
      <c r="D42" s="1">
        <v>141</v>
      </c>
      <c r="E42" s="1">
        <v>18</v>
      </c>
      <c r="F42" s="12">
        <f>G31-21</f>
        <v>44806</v>
      </c>
      <c r="G42" s="60">
        <f>F42+E42</f>
        <v>44824</v>
      </c>
      <c r="H42" s="99"/>
      <c r="I42" s="31"/>
      <c r="J42" s="24"/>
      <c r="K42" s="24"/>
      <c r="L42" s="25"/>
      <c r="M42" s="25"/>
      <c r="N42" s="24"/>
      <c r="O42" s="24"/>
      <c r="P42" s="62"/>
      <c r="Q42" s="72"/>
      <c r="R42" s="63"/>
      <c r="S42" s="64"/>
      <c r="T42" s="64"/>
      <c r="U42" s="62"/>
      <c r="V42" s="24"/>
      <c r="W42" s="24"/>
      <c r="X42" s="24"/>
      <c r="Y42" s="24"/>
      <c r="Z42" s="24"/>
      <c r="AA42" s="24"/>
      <c r="AB42" s="24"/>
      <c r="AC42" s="32"/>
    </row>
    <row r="43" spans="1:29" s="26" customFormat="1" ht="19.5" customHeight="1" x14ac:dyDescent="0.25">
      <c r="A43" s="23" t="s">
        <v>60</v>
      </c>
      <c r="B43" s="1" t="s">
        <v>5</v>
      </c>
      <c r="C43" s="16" t="s">
        <v>35</v>
      </c>
      <c r="D43" s="1">
        <v>9</v>
      </c>
      <c r="E43" s="1">
        <v>3</v>
      </c>
      <c r="F43" s="12">
        <f>G42+1</f>
        <v>44825</v>
      </c>
      <c r="G43" s="60">
        <f>F43+E43</f>
        <v>44828</v>
      </c>
      <c r="H43" s="99"/>
      <c r="I43" s="31"/>
      <c r="J43" s="24"/>
      <c r="K43" s="24"/>
      <c r="L43" s="25"/>
      <c r="M43" s="25"/>
      <c r="N43" s="24"/>
      <c r="O43" s="24"/>
      <c r="P43" s="62"/>
      <c r="Q43" s="72"/>
      <c r="R43" s="63"/>
      <c r="S43" s="64"/>
      <c r="T43" s="64"/>
      <c r="U43" s="62"/>
      <c r="V43" s="24"/>
      <c r="W43" s="24"/>
      <c r="X43" s="24"/>
      <c r="Y43" s="24"/>
      <c r="Z43" s="24"/>
      <c r="AA43" s="24"/>
      <c r="AB43" s="24"/>
      <c r="AC43" s="32"/>
    </row>
    <row r="44" spans="1:29" s="26" customFormat="1" ht="19.5" customHeight="1" x14ac:dyDescent="0.25">
      <c r="A44" s="14" t="s">
        <v>62</v>
      </c>
      <c r="B44" s="1" t="s">
        <v>5</v>
      </c>
      <c r="C44" s="1"/>
      <c r="D44" s="1"/>
      <c r="E44" s="1">
        <f t="shared" ref="E44" si="6">G44-F44</f>
        <v>297</v>
      </c>
      <c r="F44" s="12">
        <f>F46</f>
        <v>44820</v>
      </c>
      <c r="G44" s="60">
        <f>G45</f>
        <v>45117</v>
      </c>
      <c r="H44" s="98"/>
      <c r="I44" s="31"/>
      <c r="J44" s="24"/>
      <c r="K44" s="24"/>
      <c r="L44" s="25"/>
      <c r="M44" s="25"/>
      <c r="N44" s="24"/>
      <c r="O44" s="24"/>
      <c r="P44" s="62"/>
      <c r="Q44" s="72"/>
      <c r="R44" s="63"/>
      <c r="S44" s="64"/>
      <c r="T44" s="64"/>
      <c r="U44" s="62"/>
      <c r="V44" s="24"/>
      <c r="W44" s="24"/>
      <c r="X44" s="24"/>
      <c r="Y44" s="24"/>
      <c r="Z44" s="24"/>
      <c r="AA44" s="24"/>
      <c r="AB44" s="24"/>
      <c r="AC44" s="32"/>
    </row>
    <row r="45" spans="1:29" s="26" customFormat="1" ht="19.5" customHeight="1" x14ac:dyDescent="0.25">
      <c r="A45" s="23" t="s">
        <v>98</v>
      </c>
      <c r="B45" s="1" t="s">
        <v>5</v>
      </c>
      <c r="C45" s="16" t="s">
        <v>35</v>
      </c>
      <c r="D45" s="1">
        <f>10+7</f>
        <v>17</v>
      </c>
      <c r="E45" s="1">
        <v>5</v>
      </c>
      <c r="F45" s="12">
        <f>G33+1</f>
        <v>45112</v>
      </c>
      <c r="G45" s="60">
        <f>F45+E45</f>
        <v>45117</v>
      </c>
      <c r="H45" s="31" t="s">
        <v>108</v>
      </c>
      <c r="I45" s="31"/>
      <c r="J45" s="24"/>
      <c r="K45" s="24"/>
      <c r="L45" s="25"/>
      <c r="M45" s="25"/>
      <c r="N45" s="24"/>
      <c r="O45" s="24"/>
      <c r="P45" s="62"/>
      <c r="Q45" s="72"/>
      <c r="R45" s="63"/>
      <c r="S45" s="64"/>
      <c r="T45" s="64"/>
      <c r="U45" s="62"/>
      <c r="V45" s="24"/>
      <c r="W45" s="24"/>
      <c r="X45" s="24"/>
      <c r="Y45" s="24"/>
      <c r="Z45" s="24"/>
      <c r="AA45" s="24"/>
      <c r="AB45" s="24"/>
      <c r="AC45" s="32"/>
    </row>
    <row r="46" spans="1:29" s="26" customFormat="1" ht="19.5" customHeight="1" x14ac:dyDescent="0.25">
      <c r="A46" s="23" t="s">
        <v>63</v>
      </c>
      <c r="B46" s="1" t="s">
        <v>5</v>
      </c>
      <c r="C46" s="16" t="s">
        <v>35</v>
      </c>
      <c r="D46" s="1">
        <v>99</v>
      </c>
      <c r="E46" s="1">
        <v>7</v>
      </c>
      <c r="F46" s="12">
        <f>G31-7</f>
        <v>44820</v>
      </c>
      <c r="G46" s="60">
        <f t="shared" ref="G46:G47" si="7">F46+E46</f>
        <v>44827</v>
      </c>
      <c r="H46" s="98"/>
      <c r="I46" s="31"/>
      <c r="J46" s="24"/>
      <c r="K46" s="24"/>
      <c r="L46" s="25"/>
      <c r="M46" s="25"/>
      <c r="N46" s="24"/>
      <c r="O46" s="24"/>
      <c r="P46" s="62"/>
      <c r="Q46" s="72"/>
      <c r="R46" s="63"/>
      <c r="S46" s="64"/>
      <c r="T46" s="64"/>
      <c r="U46" s="62"/>
      <c r="V46" s="24"/>
      <c r="W46" s="24"/>
      <c r="X46" s="24"/>
      <c r="Y46" s="24"/>
      <c r="Z46" s="24"/>
      <c r="AA46" s="24"/>
      <c r="AB46" s="24"/>
      <c r="AC46" s="32"/>
    </row>
    <row r="47" spans="1:29" s="26" customFormat="1" ht="19.5" customHeight="1" x14ac:dyDescent="0.25">
      <c r="A47" s="23" t="s">
        <v>64</v>
      </c>
      <c r="B47" s="1" t="s">
        <v>5</v>
      </c>
      <c r="C47" s="16" t="s">
        <v>35</v>
      </c>
      <c r="D47" s="1">
        <v>127</v>
      </c>
      <c r="E47" s="1">
        <v>10</v>
      </c>
      <c r="F47" s="12">
        <f>F46</f>
        <v>44820</v>
      </c>
      <c r="G47" s="60">
        <f t="shared" si="7"/>
        <v>44830</v>
      </c>
      <c r="H47" s="98"/>
      <c r="I47" s="31"/>
      <c r="J47" s="24"/>
      <c r="K47" s="24"/>
      <c r="L47" s="25"/>
      <c r="M47" s="25"/>
      <c r="N47" s="24"/>
      <c r="O47" s="24"/>
      <c r="P47" s="62"/>
      <c r="Q47" s="72"/>
      <c r="R47" s="63"/>
      <c r="S47" s="64"/>
      <c r="T47" s="64"/>
      <c r="U47" s="62"/>
      <c r="V47" s="24"/>
      <c r="W47" s="24"/>
      <c r="X47" s="24"/>
      <c r="Y47" s="24"/>
      <c r="Z47" s="24"/>
      <c r="AA47" s="24"/>
      <c r="AB47" s="24"/>
      <c r="AC47" s="32"/>
    </row>
    <row r="48" spans="1:29" s="26" customFormat="1" ht="24" customHeight="1" x14ac:dyDescent="0.25">
      <c r="A48" s="41" t="s">
        <v>85</v>
      </c>
      <c r="B48" s="1" t="s">
        <v>5</v>
      </c>
      <c r="C48" s="1"/>
      <c r="D48" s="1"/>
      <c r="E48" s="1">
        <v>14</v>
      </c>
      <c r="F48" s="12">
        <f>G33-2</f>
        <v>45109</v>
      </c>
      <c r="G48" s="60">
        <f>F48+E48</f>
        <v>45123</v>
      </c>
      <c r="H48" s="98"/>
      <c r="I48" s="42"/>
      <c r="J48" s="43"/>
      <c r="K48" s="43"/>
      <c r="L48" s="43"/>
      <c r="M48" s="43"/>
      <c r="N48" s="24"/>
      <c r="O48" s="43"/>
      <c r="P48" s="65"/>
      <c r="Q48" s="73"/>
      <c r="R48" s="66"/>
      <c r="S48" s="65"/>
      <c r="T48" s="65"/>
      <c r="U48" s="62"/>
      <c r="V48" s="24"/>
      <c r="W48" s="24"/>
      <c r="X48" s="24"/>
      <c r="Y48" s="24"/>
      <c r="Z48" s="24"/>
      <c r="AA48" s="24"/>
      <c r="AB48" s="24"/>
      <c r="AC48" s="32"/>
    </row>
    <row r="49" spans="1:29" s="26" customFormat="1" ht="21.75" customHeight="1" x14ac:dyDescent="0.25">
      <c r="A49" s="41" t="s">
        <v>92</v>
      </c>
      <c r="B49" s="1" t="s">
        <v>5</v>
      </c>
      <c r="C49" s="1"/>
      <c r="D49" s="1"/>
      <c r="E49" s="1">
        <v>14</v>
      </c>
      <c r="F49" s="12">
        <f>G33+1</f>
        <v>45112</v>
      </c>
      <c r="G49" s="60">
        <f t="shared" ref="G49:G50" si="8">F49+E49</f>
        <v>45126</v>
      </c>
      <c r="H49" s="98"/>
      <c r="I49" s="31"/>
      <c r="J49" s="24"/>
      <c r="K49" s="24"/>
      <c r="L49" s="25"/>
      <c r="M49" s="25"/>
      <c r="N49" s="24"/>
      <c r="O49" s="24"/>
      <c r="P49" s="62"/>
      <c r="Q49" s="72"/>
      <c r="R49" s="63"/>
      <c r="S49" s="64"/>
      <c r="T49" s="64"/>
      <c r="U49" s="62"/>
      <c r="V49" s="24"/>
      <c r="W49" s="24"/>
      <c r="X49" s="24"/>
      <c r="Y49" s="24"/>
      <c r="Z49" s="24"/>
      <c r="AA49" s="24"/>
      <c r="AB49" s="24"/>
      <c r="AC49" s="32"/>
    </row>
    <row r="50" spans="1:29" s="26" customFormat="1" ht="24" customHeight="1" x14ac:dyDescent="0.25">
      <c r="A50" s="41" t="s">
        <v>86</v>
      </c>
      <c r="B50" s="1" t="s">
        <v>5</v>
      </c>
      <c r="C50" s="1"/>
      <c r="D50" s="1"/>
      <c r="E50" s="1">
        <v>14</v>
      </c>
      <c r="F50" s="12">
        <f>F49</f>
        <v>45112</v>
      </c>
      <c r="G50" s="60">
        <f t="shared" si="8"/>
        <v>45126</v>
      </c>
      <c r="H50" s="98"/>
      <c r="I50" s="31"/>
      <c r="J50" s="24"/>
      <c r="K50" s="24"/>
      <c r="L50" s="25"/>
      <c r="M50" s="25"/>
      <c r="N50" s="24"/>
      <c r="O50" s="24"/>
      <c r="P50" s="62"/>
      <c r="Q50" s="72"/>
      <c r="R50" s="63"/>
      <c r="S50" s="64"/>
      <c r="T50" s="64"/>
      <c r="U50" s="62"/>
      <c r="V50" s="24"/>
      <c r="W50" s="24"/>
      <c r="X50" s="24"/>
      <c r="Y50" s="24"/>
      <c r="Z50" s="24"/>
      <c r="AA50" s="24"/>
      <c r="AB50" s="24"/>
      <c r="AC50" s="32"/>
    </row>
    <row r="51" spans="1:29" s="26" customFormat="1" ht="21" customHeight="1" x14ac:dyDescent="0.25">
      <c r="A51" s="44" t="s">
        <v>87</v>
      </c>
      <c r="B51" s="1" t="s">
        <v>5</v>
      </c>
      <c r="C51" s="1"/>
      <c r="D51" s="11"/>
      <c r="E51" s="1">
        <f>G51-F51</f>
        <v>91</v>
      </c>
      <c r="F51" s="12">
        <f>F52</f>
        <v>44774</v>
      </c>
      <c r="G51" s="60">
        <f>G55</f>
        <v>44865</v>
      </c>
      <c r="H51" s="98"/>
      <c r="I51" s="31"/>
      <c r="J51" s="24"/>
      <c r="K51" s="24"/>
      <c r="L51" s="25"/>
      <c r="M51" s="25"/>
      <c r="N51" s="24"/>
      <c r="O51" s="24"/>
      <c r="P51" s="62"/>
      <c r="Q51" s="72"/>
      <c r="R51" s="63"/>
      <c r="S51" s="64"/>
      <c r="T51" s="64"/>
      <c r="U51" s="62"/>
      <c r="V51" s="24"/>
      <c r="W51" s="24"/>
      <c r="X51" s="24"/>
      <c r="Y51" s="24"/>
      <c r="Z51" s="24"/>
      <c r="AA51" s="24"/>
      <c r="AB51" s="24"/>
      <c r="AC51" s="32"/>
    </row>
    <row r="52" spans="1:29" s="26" customFormat="1" ht="19.5" customHeight="1" x14ac:dyDescent="0.25">
      <c r="A52" s="23" t="s">
        <v>68</v>
      </c>
      <c r="B52" s="1" t="s">
        <v>5</v>
      </c>
      <c r="C52" s="1" t="s">
        <v>36</v>
      </c>
      <c r="D52" s="15">
        <v>2566</v>
      </c>
      <c r="E52" s="1">
        <f t="shared" ref="E52:E69" si="9">G52-F52</f>
        <v>60</v>
      </c>
      <c r="F52" s="12">
        <v>44774</v>
      </c>
      <c r="G52" s="60">
        <v>44834</v>
      </c>
      <c r="H52" s="98"/>
      <c r="I52" s="31"/>
      <c r="J52" s="24"/>
      <c r="K52" s="24"/>
      <c r="L52" s="25"/>
      <c r="M52" s="25"/>
      <c r="N52" s="24"/>
      <c r="O52" s="24"/>
      <c r="P52" s="62"/>
      <c r="Q52" s="72"/>
      <c r="R52" s="63"/>
      <c r="S52" s="64"/>
      <c r="T52" s="64"/>
      <c r="U52" s="62"/>
      <c r="V52" s="24"/>
      <c r="W52" s="24"/>
      <c r="X52" s="24"/>
      <c r="Y52" s="24"/>
      <c r="Z52" s="24"/>
      <c r="AA52" s="24"/>
      <c r="AB52" s="24"/>
      <c r="AC52" s="32"/>
    </row>
    <row r="53" spans="1:29" s="26" customFormat="1" ht="19.5" customHeight="1" x14ac:dyDescent="0.25">
      <c r="A53" s="23" t="s">
        <v>69</v>
      </c>
      <c r="B53" s="1" t="s">
        <v>5</v>
      </c>
      <c r="C53" s="1" t="s">
        <v>42</v>
      </c>
      <c r="D53" s="15">
        <v>727</v>
      </c>
      <c r="E53" s="1">
        <f t="shared" si="9"/>
        <v>91</v>
      </c>
      <c r="F53" s="12">
        <v>44774</v>
      </c>
      <c r="G53" s="60">
        <v>44865</v>
      </c>
      <c r="H53" s="98"/>
      <c r="I53" s="31"/>
      <c r="J53" s="24"/>
      <c r="K53" s="24"/>
      <c r="L53" s="25"/>
      <c r="M53" s="25"/>
      <c r="N53" s="24"/>
      <c r="O53" s="24"/>
      <c r="P53" s="62"/>
      <c r="Q53" s="72"/>
      <c r="R53" s="63"/>
      <c r="S53" s="64"/>
      <c r="T53" s="64"/>
      <c r="U53" s="62"/>
      <c r="V53" s="24"/>
      <c r="W53" s="24"/>
      <c r="X53" s="24"/>
      <c r="Y53" s="24"/>
      <c r="Z53" s="24"/>
      <c r="AA53" s="24"/>
      <c r="AB53" s="24"/>
      <c r="AC53" s="32"/>
    </row>
    <row r="54" spans="1:29" s="26" customFormat="1" ht="19.5" customHeight="1" x14ac:dyDescent="0.25">
      <c r="A54" s="23" t="s">
        <v>70</v>
      </c>
      <c r="B54" s="1" t="s">
        <v>5</v>
      </c>
      <c r="C54" s="1" t="s">
        <v>42</v>
      </c>
      <c r="D54" s="15">
        <v>3849</v>
      </c>
      <c r="E54" s="1">
        <f t="shared" si="9"/>
        <v>91</v>
      </c>
      <c r="F54" s="12">
        <v>44774</v>
      </c>
      <c r="G54" s="60">
        <v>44865</v>
      </c>
      <c r="H54" s="98"/>
      <c r="I54" s="31"/>
      <c r="J54" s="24"/>
      <c r="K54" s="24"/>
      <c r="L54" s="25"/>
      <c r="M54" s="25"/>
      <c r="N54" s="24"/>
      <c r="O54" s="24"/>
      <c r="P54" s="62"/>
      <c r="Q54" s="72"/>
      <c r="R54" s="63"/>
      <c r="S54" s="64"/>
      <c r="T54" s="64"/>
      <c r="U54" s="62"/>
      <c r="V54" s="24"/>
      <c r="W54" s="24"/>
      <c r="X54" s="24"/>
      <c r="Y54" s="24"/>
      <c r="Z54" s="24"/>
      <c r="AA54" s="24"/>
      <c r="AB54" s="24"/>
      <c r="AC54" s="32"/>
    </row>
    <row r="55" spans="1:29" s="26" customFormat="1" ht="19.5" customHeight="1" x14ac:dyDescent="0.25">
      <c r="A55" s="23" t="s">
        <v>67</v>
      </c>
      <c r="B55" s="1" t="s">
        <v>5</v>
      </c>
      <c r="C55" s="1" t="s">
        <v>42</v>
      </c>
      <c r="D55" s="15">
        <v>4103</v>
      </c>
      <c r="E55" s="1">
        <f t="shared" si="9"/>
        <v>30</v>
      </c>
      <c r="F55" s="12">
        <v>44835</v>
      </c>
      <c r="G55" s="60">
        <v>44865</v>
      </c>
      <c r="H55" s="98"/>
      <c r="I55" s="31"/>
      <c r="J55" s="24"/>
      <c r="K55" s="24"/>
      <c r="L55" s="25"/>
      <c r="M55" s="25"/>
      <c r="N55" s="24"/>
      <c r="O55" s="24"/>
      <c r="P55" s="62"/>
      <c r="Q55" s="72"/>
      <c r="R55" s="63"/>
      <c r="S55" s="64"/>
      <c r="T55" s="64"/>
      <c r="U55" s="62"/>
      <c r="V55" s="24"/>
      <c r="W55" s="24"/>
      <c r="X55" s="24"/>
      <c r="Y55" s="24"/>
      <c r="Z55" s="24"/>
      <c r="AA55" s="24"/>
      <c r="AB55" s="24"/>
      <c r="AC55" s="32"/>
    </row>
    <row r="56" spans="1:29" s="26" customFormat="1" ht="19.5" customHeight="1" x14ac:dyDescent="0.25">
      <c r="A56" s="14" t="s">
        <v>88</v>
      </c>
      <c r="B56" s="1" t="s">
        <v>5</v>
      </c>
      <c r="C56" s="1"/>
      <c r="D56" s="11"/>
      <c r="E56" s="1">
        <f t="shared" si="9"/>
        <v>91</v>
      </c>
      <c r="F56" s="12">
        <f>F57</f>
        <v>44774</v>
      </c>
      <c r="G56" s="60">
        <f>G68</f>
        <v>44865</v>
      </c>
      <c r="H56" s="98"/>
      <c r="I56" s="31"/>
      <c r="J56" s="24"/>
      <c r="K56" s="24"/>
      <c r="L56" s="25"/>
      <c r="M56" s="25"/>
      <c r="N56" s="24"/>
      <c r="O56" s="24"/>
      <c r="P56" s="62"/>
      <c r="Q56" s="72"/>
      <c r="R56" s="63"/>
      <c r="S56" s="64"/>
      <c r="T56" s="64"/>
      <c r="U56" s="62"/>
      <c r="V56" s="24"/>
      <c r="W56" s="24"/>
      <c r="X56" s="24"/>
      <c r="Y56" s="24"/>
      <c r="Z56" s="24"/>
      <c r="AA56" s="24"/>
      <c r="AB56" s="24"/>
      <c r="AC56" s="32"/>
    </row>
    <row r="57" spans="1:29" s="26" customFormat="1" ht="19.5" customHeight="1" x14ac:dyDescent="0.25">
      <c r="A57" s="45" t="s">
        <v>71</v>
      </c>
      <c r="B57" s="1" t="s">
        <v>5</v>
      </c>
      <c r="C57" s="1"/>
      <c r="D57" s="11"/>
      <c r="E57" s="1">
        <f t="shared" si="9"/>
        <v>91</v>
      </c>
      <c r="F57" s="12">
        <f>F58</f>
        <v>44774</v>
      </c>
      <c r="G57" s="60">
        <f>G60</f>
        <v>44865</v>
      </c>
      <c r="H57" s="98"/>
      <c r="I57" s="31"/>
      <c r="J57" s="24"/>
      <c r="K57" s="24"/>
      <c r="L57" s="25"/>
      <c r="M57" s="25"/>
      <c r="N57" s="24"/>
      <c r="O57" s="24"/>
      <c r="P57" s="62"/>
      <c r="Q57" s="72"/>
      <c r="R57" s="63"/>
      <c r="S57" s="64"/>
      <c r="T57" s="64"/>
      <c r="U57" s="62"/>
      <c r="V57" s="24"/>
      <c r="W57" s="24"/>
      <c r="X57" s="24"/>
      <c r="Y57" s="24"/>
      <c r="Z57" s="24"/>
      <c r="AA57" s="24"/>
      <c r="AB57" s="24"/>
      <c r="AC57" s="32"/>
    </row>
    <row r="58" spans="1:29" s="26" customFormat="1" ht="19.5" customHeight="1" x14ac:dyDescent="0.25">
      <c r="A58" s="23" t="s">
        <v>74</v>
      </c>
      <c r="B58" s="1" t="s">
        <v>5</v>
      </c>
      <c r="C58" s="1" t="s">
        <v>76</v>
      </c>
      <c r="D58" s="15">
        <v>2200</v>
      </c>
      <c r="E58" s="1">
        <f t="shared" si="9"/>
        <v>45</v>
      </c>
      <c r="F58" s="12">
        <v>44774</v>
      </c>
      <c r="G58" s="60">
        <v>44819</v>
      </c>
      <c r="H58" s="98"/>
      <c r="I58" s="31"/>
      <c r="J58" s="24"/>
      <c r="K58" s="24"/>
      <c r="L58" s="25"/>
      <c r="M58" s="25"/>
      <c r="N58" s="24"/>
      <c r="O58" s="24"/>
      <c r="P58" s="62"/>
      <c r="Q58" s="72"/>
      <c r="R58" s="63"/>
      <c r="S58" s="64"/>
      <c r="T58" s="64"/>
      <c r="U58" s="62"/>
      <c r="V58" s="24"/>
      <c r="W58" s="24"/>
      <c r="X58" s="24"/>
      <c r="Y58" s="24"/>
      <c r="Z58" s="24"/>
      <c r="AA58" s="24"/>
      <c r="AB58" s="24"/>
      <c r="AC58" s="32"/>
    </row>
    <row r="59" spans="1:29" s="26" customFormat="1" ht="19.5" customHeight="1" x14ac:dyDescent="0.25">
      <c r="A59" s="23" t="s">
        <v>75</v>
      </c>
      <c r="B59" s="1" t="s">
        <v>5</v>
      </c>
      <c r="C59" s="1" t="s">
        <v>42</v>
      </c>
      <c r="D59" s="15">
        <v>267</v>
      </c>
      <c r="E59" s="1">
        <f t="shared" si="9"/>
        <v>30</v>
      </c>
      <c r="F59" s="12">
        <v>44805</v>
      </c>
      <c r="G59" s="60">
        <v>44835</v>
      </c>
      <c r="H59" s="98"/>
      <c r="I59" s="31"/>
      <c r="J59" s="24"/>
      <c r="K59" s="24"/>
      <c r="L59" s="25"/>
      <c r="M59" s="25"/>
      <c r="N59" s="24"/>
      <c r="O59" s="24"/>
      <c r="P59" s="62"/>
      <c r="Q59" s="72"/>
      <c r="R59" s="63"/>
      <c r="S59" s="64"/>
      <c r="T59" s="64"/>
      <c r="U59" s="62"/>
      <c r="V59" s="24"/>
      <c r="W59" s="24"/>
      <c r="X59" s="24"/>
      <c r="Y59" s="24"/>
      <c r="Z59" s="24"/>
      <c r="AA59" s="24"/>
      <c r="AB59" s="24"/>
      <c r="AC59" s="32"/>
    </row>
    <row r="60" spans="1:29" s="26" customFormat="1" ht="19.5" customHeight="1" x14ac:dyDescent="0.25">
      <c r="A60" s="23" t="s">
        <v>67</v>
      </c>
      <c r="B60" s="1" t="s">
        <v>5</v>
      </c>
      <c r="C60" s="1" t="s">
        <v>42</v>
      </c>
      <c r="D60" s="15">
        <v>267</v>
      </c>
      <c r="E60" s="1">
        <f t="shared" si="9"/>
        <v>30</v>
      </c>
      <c r="F60" s="12">
        <v>44835</v>
      </c>
      <c r="G60" s="60">
        <v>44865</v>
      </c>
      <c r="H60" s="98"/>
      <c r="I60" s="31"/>
      <c r="J60" s="24"/>
      <c r="K60" s="24"/>
      <c r="L60" s="25"/>
      <c r="M60" s="25"/>
      <c r="N60" s="24"/>
      <c r="O60" s="24"/>
      <c r="P60" s="62"/>
      <c r="Q60" s="72"/>
      <c r="R60" s="63"/>
      <c r="S60" s="64"/>
      <c r="T60" s="64"/>
      <c r="U60" s="62"/>
      <c r="V60" s="24"/>
      <c r="W60" s="24"/>
      <c r="X60" s="24"/>
      <c r="Y60" s="24"/>
      <c r="Z60" s="24"/>
      <c r="AA60" s="24"/>
      <c r="AB60" s="24"/>
      <c r="AC60" s="32"/>
    </row>
    <row r="61" spans="1:29" s="26" customFormat="1" ht="19.5" customHeight="1" x14ac:dyDescent="0.25">
      <c r="A61" s="45" t="s">
        <v>72</v>
      </c>
      <c r="B61" s="1" t="s">
        <v>5</v>
      </c>
      <c r="C61" s="1"/>
      <c r="D61" s="11"/>
      <c r="E61" s="1">
        <f t="shared" si="9"/>
        <v>91</v>
      </c>
      <c r="F61" s="12">
        <f>F62</f>
        <v>44774</v>
      </c>
      <c r="G61" s="60">
        <f>G64</f>
        <v>44865</v>
      </c>
      <c r="H61" s="98"/>
      <c r="I61" s="31"/>
      <c r="J61" s="24"/>
      <c r="K61" s="24"/>
      <c r="L61" s="25"/>
      <c r="M61" s="25"/>
      <c r="N61" s="24"/>
      <c r="O61" s="24"/>
      <c r="P61" s="62"/>
      <c r="Q61" s="72"/>
      <c r="R61" s="63"/>
      <c r="S61" s="64"/>
      <c r="T61" s="64"/>
      <c r="U61" s="62"/>
      <c r="V61" s="24"/>
      <c r="W61" s="24"/>
      <c r="X61" s="24"/>
      <c r="Y61" s="24"/>
      <c r="Z61" s="24"/>
      <c r="AA61" s="24"/>
      <c r="AB61" s="24"/>
      <c r="AC61" s="32"/>
    </row>
    <row r="62" spans="1:29" s="26" customFormat="1" ht="19.5" customHeight="1" x14ac:dyDescent="0.25">
      <c r="A62" s="23" t="s">
        <v>74</v>
      </c>
      <c r="B62" s="1" t="s">
        <v>5</v>
      </c>
      <c r="C62" s="1" t="s">
        <v>77</v>
      </c>
      <c r="D62" s="1">
        <v>11322</v>
      </c>
      <c r="E62" s="1">
        <f t="shared" si="9"/>
        <v>45</v>
      </c>
      <c r="F62" s="12">
        <v>44774</v>
      </c>
      <c r="G62" s="60">
        <v>44819</v>
      </c>
      <c r="H62" s="98"/>
      <c r="I62" s="31"/>
      <c r="J62" s="24"/>
      <c r="K62" s="24"/>
      <c r="L62" s="25"/>
      <c r="M62" s="25"/>
      <c r="N62" s="24"/>
      <c r="O62" s="24"/>
      <c r="P62" s="62"/>
      <c r="Q62" s="72"/>
      <c r="R62" s="63"/>
      <c r="S62" s="64"/>
      <c r="T62" s="64"/>
      <c r="U62" s="62"/>
      <c r="V62" s="24"/>
      <c r="W62" s="24"/>
      <c r="X62" s="24"/>
      <c r="Y62" s="24"/>
      <c r="Z62" s="24"/>
      <c r="AA62" s="24"/>
      <c r="AB62" s="24"/>
      <c r="AC62" s="32"/>
    </row>
    <row r="63" spans="1:29" s="26" customFormat="1" ht="19.5" customHeight="1" x14ac:dyDescent="0.25">
      <c r="A63" s="23" t="s">
        <v>75</v>
      </c>
      <c r="B63" s="1" t="s">
        <v>5</v>
      </c>
      <c r="C63" s="1" t="s">
        <v>42</v>
      </c>
      <c r="D63" s="1">
        <v>1260</v>
      </c>
      <c r="E63" s="1">
        <f t="shared" si="9"/>
        <v>60</v>
      </c>
      <c r="F63" s="12">
        <v>44805</v>
      </c>
      <c r="G63" s="60">
        <v>44865</v>
      </c>
      <c r="H63" s="98"/>
      <c r="I63" s="31"/>
      <c r="J63" s="24"/>
      <c r="K63" s="24"/>
      <c r="L63" s="25"/>
      <c r="M63" s="25"/>
      <c r="N63" s="24"/>
      <c r="O63" s="24"/>
      <c r="P63" s="62"/>
      <c r="Q63" s="72"/>
      <c r="R63" s="63"/>
      <c r="S63" s="64"/>
      <c r="T63" s="64"/>
      <c r="U63" s="62"/>
      <c r="V63" s="24"/>
      <c r="W63" s="24"/>
      <c r="X63" s="24"/>
      <c r="Y63" s="24"/>
      <c r="Z63" s="24"/>
      <c r="AA63" s="24"/>
      <c r="AB63" s="24"/>
      <c r="AC63" s="32"/>
    </row>
    <row r="64" spans="1:29" s="26" customFormat="1" ht="19.5" customHeight="1" x14ac:dyDescent="0.25">
      <c r="A64" s="23" t="s">
        <v>67</v>
      </c>
      <c r="B64" s="1" t="s">
        <v>5</v>
      </c>
      <c r="C64" s="1" t="s">
        <v>42</v>
      </c>
      <c r="D64" s="1">
        <v>1260</v>
      </c>
      <c r="E64" s="1">
        <f t="shared" si="9"/>
        <v>30</v>
      </c>
      <c r="F64" s="12">
        <v>44835</v>
      </c>
      <c r="G64" s="60">
        <v>44865</v>
      </c>
      <c r="H64" s="98"/>
      <c r="I64" s="31"/>
      <c r="J64" s="24"/>
      <c r="K64" s="24"/>
      <c r="L64" s="25"/>
      <c r="M64" s="25"/>
      <c r="N64" s="24"/>
      <c r="O64" s="24"/>
      <c r="P64" s="62"/>
      <c r="Q64" s="72"/>
      <c r="R64" s="63"/>
      <c r="S64" s="64"/>
      <c r="T64" s="64"/>
      <c r="U64" s="62"/>
      <c r="V64" s="24"/>
      <c r="W64" s="24"/>
      <c r="X64" s="24"/>
      <c r="Y64" s="24"/>
      <c r="Z64" s="24"/>
      <c r="AA64" s="24"/>
      <c r="AB64" s="24"/>
      <c r="AC64" s="32"/>
    </row>
    <row r="65" spans="1:29" s="26" customFormat="1" ht="19.5" customHeight="1" x14ac:dyDescent="0.25">
      <c r="A65" s="45" t="s">
        <v>73</v>
      </c>
      <c r="B65" s="1" t="s">
        <v>5</v>
      </c>
      <c r="C65" s="1"/>
      <c r="D65" s="11"/>
      <c r="E65" s="1">
        <f t="shared" si="9"/>
        <v>91</v>
      </c>
      <c r="F65" s="12">
        <v>44774</v>
      </c>
      <c r="G65" s="60">
        <v>44865</v>
      </c>
      <c r="H65" s="98"/>
      <c r="I65" s="31"/>
      <c r="J65" s="24"/>
      <c r="K65" s="24"/>
      <c r="L65" s="25"/>
      <c r="M65" s="25"/>
      <c r="N65" s="24"/>
      <c r="O65" s="24"/>
      <c r="P65" s="62"/>
      <c r="Q65" s="72"/>
      <c r="R65" s="63"/>
      <c r="S65" s="64"/>
      <c r="T65" s="64"/>
      <c r="U65" s="62"/>
      <c r="V65" s="24"/>
      <c r="W65" s="24"/>
      <c r="X65" s="24"/>
      <c r="Y65" s="24"/>
      <c r="Z65" s="24"/>
      <c r="AA65" s="24"/>
      <c r="AB65" s="24"/>
      <c r="AC65" s="32"/>
    </row>
    <row r="66" spans="1:29" s="26" customFormat="1" ht="19.5" customHeight="1" x14ac:dyDescent="0.25">
      <c r="A66" s="23" t="s">
        <v>74</v>
      </c>
      <c r="B66" s="1" t="s">
        <v>5</v>
      </c>
      <c r="C66" s="1" t="s">
        <v>77</v>
      </c>
      <c r="D66" s="1">
        <v>1419</v>
      </c>
      <c r="E66" s="1">
        <f t="shared" si="9"/>
        <v>45</v>
      </c>
      <c r="F66" s="12">
        <v>44774</v>
      </c>
      <c r="G66" s="60">
        <v>44819</v>
      </c>
      <c r="H66" s="98"/>
      <c r="I66" s="31"/>
      <c r="J66" s="24"/>
      <c r="K66" s="24"/>
      <c r="L66" s="25"/>
      <c r="M66" s="25"/>
      <c r="N66" s="24"/>
      <c r="O66" s="24"/>
      <c r="P66" s="62"/>
      <c r="Q66" s="72"/>
      <c r="R66" s="63"/>
      <c r="S66" s="64"/>
      <c r="T66" s="64"/>
      <c r="U66" s="62"/>
      <c r="V66" s="24"/>
      <c r="W66" s="24"/>
      <c r="X66" s="24"/>
      <c r="Y66" s="24"/>
      <c r="Z66" s="24"/>
      <c r="AA66" s="24"/>
      <c r="AB66" s="24"/>
      <c r="AC66" s="32"/>
    </row>
    <row r="67" spans="1:29" s="26" customFormat="1" ht="19.5" customHeight="1" x14ac:dyDescent="0.25">
      <c r="A67" s="23" t="s">
        <v>75</v>
      </c>
      <c r="B67" s="1" t="s">
        <v>5</v>
      </c>
      <c r="C67" s="1" t="s">
        <v>42</v>
      </c>
      <c r="D67" s="1">
        <v>240</v>
      </c>
      <c r="E67" s="1">
        <f t="shared" si="9"/>
        <v>29</v>
      </c>
      <c r="F67" s="81">
        <v>44805</v>
      </c>
      <c r="G67" s="82">
        <v>44834</v>
      </c>
      <c r="H67" s="98"/>
      <c r="I67" s="31"/>
      <c r="J67" s="24"/>
      <c r="K67" s="24"/>
      <c r="L67" s="25"/>
      <c r="M67" s="25"/>
      <c r="N67" s="24"/>
      <c r="O67" s="24"/>
      <c r="P67" s="62"/>
      <c r="Q67" s="72"/>
      <c r="R67" s="63"/>
      <c r="S67" s="64"/>
      <c r="T67" s="64"/>
      <c r="U67" s="62"/>
      <c r="V67" s="24"/>
      <c r="W67" s="24"/>
      <c r="X67" s="24"/>
      <c r="Y67" s="24"/>
      <c r="Z67" s="24"/>
      <c r="AA67" s="24"/>
      <c r="AB67" s="24"/>
      <c r="AC67" s="32"/>
    </row>
    <row r="68" spans="1:29" s="26" customFormat="1" ht="19.5" customHeight="1" x14ac:dyDescent="0.25">
      <c r="A68" s="23" t="s">
        <v>67</v>
      </c>
      <c r="B68" s="1" t="s">
        <v>5</v>
      </c>
      <c r="C68" s="1" t="s">
        <v>42</v>
      </c>
      <c r="D68" s="1">
        <v>200</v>
      </c>
      <c r="E68" s="1">
        <f t="shared" si="9"/>
        <v>30</v>
      </c>
      <c r="F68" s="81">
        <v>44835</v>
      </c>
      <c r="G68" s="82">
        <v>44865</v>
      </c>
      <c r="H68" s="98"/>
      <c r="I68" s="31"/>
      <c r="J68" s="24"/>
      <c r="K68" s="24"/>
      <c r="L68" s="25"/>
      <c r="M68" s="25"/>
      <c r="N68" s="24"/>
      <c r="O68" s="24"/>
      <c r="P68" s="62"/>
      <c r="Q68" s="72"/>
      <c r="R68" s="63"/>
      <c r="S68" s="64"/>
      <c r="T68" s="64"/>
      <c r="U68" s="62"/>
      <c r="V68" s="24"/>
      <c r="W68" s="24"/>
      <c r="X68" s="24"/>
      <c r="Y68" s="24"/>
      <c r="Z68" s="24"/>
      <c r="AA68" s="24"/>
      <c r="AB68" s="24"/>
      <c r="AC68" s="32"/>
    </row>
    <row r="69" spans="1:29" s="26" customFormat="1" ht="19.5" customHeight="1" x14ac:dyDescent="0.25">
      <c r="A69" s="27" t="s">
        <v>89</v>
      </c>
      <c r="B69" s="1" t="s">
        <v>5</v>
      </c>
      <c r="C69" s="1"/>
      <c r="D69" s="1"/>
      <c r="E69" s="1">
        <f t="shared" si="9"/>
        <v>14</v>
      </c>
      <c r="F69" s="81">
        <f>F70</f>
        <v>44829</v>
      </c>
      <c r="G69" s="82">
        <f>G72</f>
        <v>44843</v>
      </c>
      <c r="H69" s="98"/>
      <c r="I69" s="31"/>
      <c r="J69" s="24"/>
      <c r="K69" s="24"/>
      <c r="L69" s="25"/>
      <c r="M69" s="25"/>
      <c r="N69" s="24"/>
      <c r="O69" s="24"/>
      <c r="P69" s="62"/>
      <c r="Q69" s="72"/>
      <c r="R69" s="63"/>
      <c r="S69" s="64"/>
      <c r="T69" s="64"/>
      <c r="U69" s="62"/>
      <c r="V69" s="24"/>
      <c r="W69" s="24"/>
      <c r="X69" s="24"/>
      <c r="Y69" s="24"/>
      <c r="Z69" s="24"/>
      <c r="AA69" s="24"/>
      <c r="AB69" s="24"/>
      <c r="AC69" s="32"/>
    </row>
    <row r="70" spans="1:29" s="26" customFormat="1" ht="19.5" customHeight="1" x14ac:dyDescent="0.25">
      <c r="A70" s="28" t="s">
        <v>65</v>
      </c>
      <c r="B70" s="1" t="s">
        <v>5</v>
      </c>
      <c r="C70" s="16" t="s">
        <v>35</v>
      </c>
      <c r="D70" s="1">
        <v>23</v>
      </c>
      <c r="E70" s="1">
        <v>3</v>
      </c>
      <c r="F70" s="81">
        <f>G31+2</f>
        <v>44829</v>
      </c>
      <c r="G70" s="82">
        <f>F70+E70</f>
        <v>44832</v>
      </c>
      <c r="H70" s="98"/>
      <c r="I70" s="31"/>
      <c r="J70" s="24"/>
      <c r="K70" s="24"/>
      <c r="L70" s="25"/>
      <c r="M70" s="25"/>
      <c r="N70" s="24"/>
      <c r="O70" s="24"/>
      <c r="P70" s="62"/>
      <c r="Q70" s="72"/>
      <c r="R70" s="63"/>
      <c r="S70" s="64"/>
      <c r="T70" s="64"/>
      <c r="U70" s="62"/>
      <c r="V70" s="24"/>
      <c r="W70" s="24"/>
      <c r="X70" s="24"/>
      <c r="Y70" s="24"/>
      <c r="Z70" s="24"/>
      <c r="AA70" s="24"/>
      <c r="AB70" s="24"/>
      <c r="AC70" s="32"/>
    </row>
    <row r="71" spans="1:29" s="26" customFormat="1" ht="19.5" customHeight="1" x14ac:dyDescent="0.25">
      <c r="A71" s="28" t="s">
        <v>103</v>
      </c>
      <c r="B71" s="1" t="s">
        <v>5</v>
      </c>
      <c r="C71" s="16" t="s">
        <v>42</v>
      </c>
      <c r="D71" s="1">
        <v>18</v>
      </c>
      <c r="E71" s="1">
        <v>2</v>
      </c>
      <c r="F71" s="81">
        <f>G70+1</f>
        <v>44833</v>
      </c>
      <c r="G71" s="82">
        <f>F71+E71</f>
        <v>44835</v>
      </c>
      <c r="H71" s="98"/>
      <c r="I71" s="31"/>
      <c r="J71" s="24"/>
      <c r="K71" s="24"/>
      <c r="L71" s="25"/>
      <c r="M71" s="25"/>
      <c r="N71" s="24"/>
      <c r="O71" s="24"/>
      <c r="P71" s="62"/>
      <c r="Q71" s="72"/>
      <c r="R71" s="63"/>
      <c r="S71" s="64"/>
      <c r="T71" s="64"/>
      <c r="U71" s="62"/>
      <c r="V71" s="24"/>
      <c r="W71" s="24"/>
      <c r="X71" s="24"/>
      <c r="Y71" s="24"/>
      <c r="Z71" s="24"/>
      <c r="AA71" s="24"/>
      <c r="AB71" s="24"/>
      <c r="AC71" s="32"/>
    </row>
    <row r="72" spans="1:29" s="26" customFormat="1" ht="19.5" customHeight="1" x14ac:dyDescent="0.25">
      <c r="A72" s="28" t="s">
        <v>109</v>
      </c>
      <c r="B72" s="1" t="s">
        <v>5</v>
      </c>
      <c r="C72" s="16" t="s">
        <v>42</v>
      </c>
      <c r="D72" s="1">
        <v>110.7</v>
      </c>
      <c r="E72" s="1">
        <v>7</v>
      </c>
      <c r="F72" s="81">
        <f>G71+1</f>
        <v>44836</v>
      </c>
      <c r="G72" s="82">
        <f>F72+E72</f>
        <v>44843</v>
      </c>
      <c r="H72" s="98"/>
      <c r="I72" s="31"/>
      <c r="J72" s="24"/>
      <c r="K72" s="24"/>
      <c r="L72" s="25"/>
      <c r="M72" s="25"/>
      <c r="N72" s="24"/>
      <c r="O72" s="24"/>
      <c r="P72" s="62"/>
      <c r="Q72" s="72"/>
      <c r="R72" s="63"/>
      <c r="S72" s="64"/>
      <c r="T72" s="64"/>
      <c r="U72" s="62"/>
      <c r="V72" s="24"/>
      <c r="W72" s="24"/>
      <c r="X72" s="24"/>
      <c r="Y72" s="24"/>
      <c r="Z72" s="24"/>
      <c r="AA72" s="24"/>
      <c r="AB72" s="24"/>
      <c r="AC72" s="32"/>
    </row>
    <row r="73" spans="1:29" s="26" customFormat="1" ht="19.5" customHeight="1" x14ac:dyDescent="0.25">
      <c r="A73" s="46" t="s">
        <v>90</v>
      </c>
      <c r="B73" s="1" t="s">
        <v>5</v>
      </c>
      <c r="C73" s="16" t="s">
        <v>42</v>
      </c>
      <c r="D73" s="1">
        <v>131</v>
      </c>
      <c r="E73" s="1">
        <v>30</v>
      </c>
      <c r="F73" s="81">
        <f>F74</f>
        <v>45126</v>
      </c>
      <c r="G73" s="82">
        <f t="shared" ref="G73:G74" si="10">F73+E73</f>
        <v>45156</v>
      </c>
      <c r="H73" s="98"/>
      <c r="I73" s="31"/>
      <c r="J73" s="24"/>
      <c r="K73" s="24"/>
      <c r="L73" s="25"/>
      <c r="M73" s="25"/>
      <c r="N73" s="24"/>
      <c r="O73" s="24"/>
      <c r="P73" s="62"/>
      <c r="Q73" s="72"/>
      <c r="R73" s="63"/>
      <c r="S73" s="64"/>
      <c r="T73" s="64"/>
      <c r="U73" s="62"/>
      <c r="V73" s="24"/>
      <c r="W73" s="24"/>
      <c r="X73" s="24"/>
      <c r="Y73" s="24"/>
      <c r="Z73" s="24"/>
      <c r="AA73" s="24"/>
      <c r="AB73" s="24"/>
      <c r="AC73" s="32"/>
    </row>
    <row r="74" spans="1:29" s="26" customFormat="1" ht="19.5" customHeight="1" x14ac:dyDescent="0.25">
      <c r="A74" s="28" t="s">
        <v>66</v>
      </c>
      <c r="B74" s="1" t="s">
        <v>5</v>
      </c>
      <c r="C74" s="16" t="s">
        <v>37</v>
      </c>
      <c r="D74" s="1">
        <v>3050</v>
      </c>
      <c r="E74" s="1">
        <v>30</v>
      </c>
      <c r="F74" s="81">
        <f>F78</f>
        <v>45126</v>
      </c>
      <c r="G74" s="82">
        <f t="shared" si="10"/>
        <v>45156</v>
      </c>
      <c r="H74" s="98"/>
      <c r="I74" s="31"/>
      <c r="J74" s="24"/>
      <c r="K74" s="24"/>
      <c r="L74" s="25"/>
      <c r="M74" s="25"/>
      <c r="N74" s="24"/>
      <c r="O74" s="24"/>
      <c r="P74" s="62"/>
      <c r="Q74" s="72"/>
      <c r="R74" s="63"/>
      <c r="S74" s="64"/>
      <c r="T74" s="64"/>
      <c r="U74" s="62"/>
      <c r="V74" s="24"/>
      <c r="W74" s="24"/>
      <c r="X74" s="24"/>
      <c r="Y74" s="24"/>
      <c r="Z74" s="24"/>
      <c r="AA74" s="24"/>
      <c r="AB74" s="24"/>
      <c r="AC74" s="32"/>
    </row>
    <row r="75" spans="1:29" s="26" customFormat="1" ht="19.5" customHeight="1" x14ac:dyDescent="0.25">
      <c r="A75" s="27" t="s">
        <v>91</v>
      </c>
      <c r="B75" s="1" t="s">
        <v>5</v>
      </c>
      <c r="C75" s="1"/>
      <c r="D75" s="1"/>
      <c r="E75" s="22">
        <f>G75-F75</f>
        <v>30</v>
      </c>
      <c r="F75" s="81">
        <f>F76</f>
        <v>44829</v>
      </c>
      <c r="G75" s="82">
        <f>G76</f>
        <v>44859</v>
      </c>
      <c r="H75" s="98"/>
      <c r="I75" s="31"/>
      <c r="J75" s="24"/>
      <c r="K75" s="24"/>
      <c r="L75" s="25"/>
      <c r="M75" s="25"/>
      <c r="N75" s="24"/>
      <c r="O75" s="24"/>
      <c r="P75" s="62"/>
      <c r="Q75" s="72"/>
      <c r="R75" s="63"/>
      <c r="S75" s="64"/>
      <c r="T75" s="64"/>
      <c r="U75" s="62"/>
      <c r="V75" s="24"/>
      <c r="W75" s="24"/>
      <c r="X75" s="24"/>
      <c r="Y75" s="24"/>
      <c r="Z75" s="24"/>
      <c r="AA75" s="24"/>
      <c r="AB75" s="24"/>
      <c r="AC75" s="32"/>
    </row>
    <row r="76" spans="1:29" s="26" customFormat="1" ht="19.5" customHeight="1" x14ac:dyDescent="0.25">
      <c r="A76" s="23" t="s">
        <v>67</v>
      </c>
      <c r="B76" s="1" t="s">
        <v>5</v>
      </c>
      <c r="C76" s="47" t="s">
        <v>42</v>
      </c>
      <c r="D76" s="48">
        <v>15134</v>
      </c>
      <c r="E76" s="22">
        <v>30</v>
      </c>
      <c r="F76" s="12">
        <f>F70</f>
        <v>44829</v>
      </c>
      <c r="G76" s="60">
        <f>F76+E76</f>
        <v>44859</v>
      </c>
      <c r="H76" s="98"/>
      <c r="I76" s="31"/>
      <c r="J76" s="24"/>
      <c r="K76" s="24"/>
      <c r="L76" s="25"/>
      <c r="M76" s="25"/>
      <c r="N76" s="24"/>
      <c r="O76" s="24"/>
      <c r="P76" s="62"/>
      <c r="Q76" s="72"/>
      <c r="R76" s="63"/>
      <c r="S76" s="64"/>
      <c r="T76" s="64"/>
      <c r="U76" s="62"/>
      <c r="V76" s="24"/>
      <c r="W76" s="24"/>
      <c r="X76" s="24"/>
      <c r="Y76" s="24"/>
      <c r="Z76" s="24"/>
      <c r="AA76" s="24"/>
      <c r="AB76" s="24"/>
      <c r="AC76" s="32"/>
    </row>
    <row r="77" spans="1:29" s="26" customFormat="1" ht="19.5" customHeight="1" x14ac:dyDescent="0.25">
      <c r="A77" s="49" t="s">
        <v>8</v>
      </c>
      <c r="B77" s="1" t="s">
        <v>5</v>
      </c>
      <c r="C77" s="1"/>
      <c r="D77" s="11"/>
      <c r="E77" s="22">
        <f t="shared" ref="E77:E80" si="11">G77-F77</f>
        <v>46</v>
      </c>
      <c r="F77" s="12">
        <f>F78</f>
        <v>45126</v>
      </c>
      <c r="G77" s="60">
        <f>G79</f>
        <v>45172</v>
      </c>
      <c r="H77" s="98"/>
      <c r="I77" s="31"/>
      <c r="J77" s="24"/>
      <c r="K77" s="24"/>
      <c r="L77" s="25"/>
      <c r="M77" s="25"/>
      <c r="N77" s="24"/>
      <c r="O77" s="24"/>
      <c r="P77" s="62"/>
      <c r="Q77" s="72"/>
      <c r="R77" s="63"/>
      <c r="S77" s="64"/>
      <c r="T77" s="64"/>
      <c r="U77" s="62"/>
      <c r="V77" s="24"/>
      <c r="W77" s="24"/>
      <c r="X77" s="24"/>
      <c r="Y77" s="24"/>
      <c r="Z77" s="24"/>
      <c r="AA77" s="24"/>
      <c r="AB77" s="24"/>
      <c r="AC77" s="32"/>
    </row>
    <row r="78" spans="1:29" s="26" customFormat="1" ht="19.5" customHeight="1" x14ac:dyDescent="0.25">
      <c r="A78" s="50" t="s">
        <v>83</v>
      </c>
      <c r="B78" s="1" t="s">
        <v>5</v>
      </c>
      <c r="C78" s="1"/>
      <c r="D78" s="11"/>
      <c r="E78" s="22">
        <f t="shared" si="11"/>
        <v>30</v>
      </c>
      <c r="F78" s="12">
        <f>G50</f>
        <v>45126</v>
      </c>
      <c r="G78" s="60">
        <f>F78+30</f>
        <v>45156</v>
      </c>
      <c r="H78" s="98"/>
      <c r="I78" s="94"/>
      <c r="J78" s="24"/>
      <c r="K78" s="24"/>
      <c r="L78" s="25"/>
      <c r="M78" s="25"/>
      <c r="N78" s="24"/>
      <c r="O78" s="24"/>
      <c r="P78" s="62"/>
      <c r="Q78" s="72"/>
      <c r="R78" s="63"/>
      <c r="S78" s="64"/>
      <c r="T78" s="64"/>
      <c r="U78" s="62"/>
      <c r="V78" s="24"/>
      <c r="W78" s="24"/>
      <c r="X78" s="24"/>
      <c r="Y78" s="24"/>
      <c r="Z78" s="24"/>
      <c r="AA78" s="24"/>
      <c r="AB78" s="24"/>
      <c r="AC78" s="32"/>
    </row>
    <row r="79" spans="1:29" s="26" customFormat="1" ht="19.5" customHeight="1" x14ac:dyDescent="0.25">
      <c r="A79" s="50" t="s">
        <v>84</v>
      </c>
      <c r="B79" s="1" t="s">
        <v>5</v>
      </c>
      <c r="C79" s="1"/>
      <c r="D79" s="11"/>
      <c r="E79" s="22">
        <f t="shared" si="11"/>
        <v>15</v>
      </c>
      <c r="F79" s="12">
        <f>G78+1</f>
        <v>45157</v>
      </c>
      <c r="G79" s="60">
        <f>F79+15</f>
        <v>45172</v>
      </c>
      <c r="H79" s="98"/>
      <c r="I79" s="31"/>
      <c r="J79" s="24"/>
      <c r="K79" s="24"/>
      <c r="L79" s="25"/>
      <c r="M79" s="25"/>
      <c r="N79" s="24"/>
      <c r="O79" s="24"/>
      <c r="P79" s="62"/>
      <c r="Q79" s="72"/>
      <c r="R79" s="63"/>
      <c r="S79" s="64"/>
      <c r="T79" s="64"/>
      <c r="U79" s="62"/>
      <c r="V79" s="24"/>
      <c r="W79" s="24"/>
      <c r="X79" s="24"/>
      <c r="Y79" s="24"/>
      <c r="Z79" s="24"/>
      <c r="AA79" s="24"/>
      <c r="AB79" s="24"/>
      <c r="AC79" s="32"/>
    </row>
    <row r="80" spans="1:29" s="26" customFormat="1" ht="19.5" customHeight="1" x14ac:dyDescent="0.25">
      <c r="A80" s="49" t="s">
        <v>9</v>
      </c>
      <c r="B80" s="1" t="s">
        <v>5</v>
      </c>
      <c r="C80" s="1"/>
      <c r="D80" s="11"/>
      <c r="E80" s="22">
        <f t="shared" si="11"/>
        <v>67</v>
      </c>
      <c r="F80" s="12">
        <f>F81</f>
        <v>45172</v>
      </c>
      <c r="G80" s="60">
        <f>G86</f>
        <v>45239</v>
      </c>
      <c r="H80" s="98"/>
      <c r="I80" s="31"/>
      <c r="J80" s="24"/>
      <c r="K80" s="24"/>
      <c r="L80" s="25"/>
      <c r="M80" s="25"/>
      <c r="N80" s="24"/>
      <c r="O80" s="24"/>
      <c r="P80" s="62"/>
      <c r="Q80" s="72"/>
      <c r="R80" s="63"/>
      <c r="S80" s="64"/>
      <c r="T80" s="64"/>
      <c r="U80" s="62"/>
      <c r="V80" s="24"/>
      <c r="W80" s="24"/>
      <c r="X80" s="24"/>
      <c r="Y80" s="24"/>
      <c r="Z80" s="24"/>
      <c r="AA80" s="24"/>
      <c r="AB80" s="24"/>
      <c r="AC80" s="32"/>
    </row>
    <row r="81" spans="1:29" s="26" customFormat="1" ht="19.5" customHeight="1" x14ac:dyDescent="0.25">
      <c r="A81" s="51" t="s">
        <v>95</v>
      </c>
      <c r="B81" s="1" t="s">
        <v>5</v>
      </c>
      <c r="C81" s="1"/>
      <c r="D81" s="11"/>
      <c r="E81" s="1">
        <v>3</v>
      </c>
      <c r="F81" s="12">
        <f>G79</f>
        <v>45172</v>
      </c>
      <c r="G81" s="60">
        <f>F81+E81</f>
        <v>45175</v>
      </c>
      <c r="H81" s="100"/>
      <c r="I81" s="31"/>
      <c r="J81" s="24"/>
      <c r="K81" s="24"/>
      <c r="L81" s="25"/>
      <c r="M81" s="25"/>
      <c r="N81" s="24"/>
      <c r="O81" s="24"/>
      <c r="P81" s="62"/>
      <c r="Q81" s="72"/>
      <c r="R81" s="63"/>
      <c r="S81" s="64"/>
      <c r="T81" s="64"/>
      <c r="U81" s="62"/>
      <c r="V81" s="24"/>
      <c r="W81" s="24"/>
      <c r="X81" s="24"/>
      <c r="Y81" s="24"/>
      <c r="Z81" s="24"/>
      <c r="AA81" s="24"/>
      <c r="AB81" s="24"/>
      <c r="AC81" s="32"/>
    </row>
    <row r="82" spans="1:29" s="26" customFormat="1" ht="37.5" customHeight="1" x14ac:dyDescent="0.25">
      <c r="A82" s="52" t="s">
        <v>10</v>
      </c>
      <c r="B82" s="1" t="s">
        <v>5</v>
      </c>
      <c r="C82" s="1"/>
      <c r="D82" s="11"/>
      <c r="E82" s="1">
        <v>41</v>
      </c>
      <c r="F82" s="12">
        <f>G79</f>
        <v>45172</v>
      </c>
      <c r="G82" s="60">
        <f t="shared" ref="G82:G86" si="12">F82+E82</f>
        <v>45213</v>
      </c>
      <c r="H82" s="98"/>
      <c r="I82" s="31"/>
      <c r="J82" s="24"/>
      <c r="K82" s="24"/>
      <c r="L82" s="25"/>
      <c r="M82" s="25"/>
      <c r="N82" s="24"/>
      <c r="O82" s="24"/>
      <c r="P82" s="62"/>
      <c r="Q82" s="72"/>
      <c r="R82" s="63"/>
      <c r="S82" s="64"/>
      <c r="T82" s="64"/>
      <c r="U82" s="62"/>
      <c r="V82" s="24"/>
      <c r="W82" s="24"/>
      <c r="X82" s="24"/>
      <c r="Y82" s="24"/>
      <c r="Z82" s="24"/>
      <c r="AA82" s="24"/>
      <c r="AB82" s="24"/>
      <c r="AC82" s="32"/>
    </row>
    <row r="83" spans="1:29" s="26" customFormat="1" ht="19.5" customHeight="1" x14ac:dyDescent="0.25">
      <c r="A83" s="51" t="s">
        <v>11</v>
      </c>
      <c r="B83" s="1" t="s">
        <v>5</v>
      </c>
      <c r="C83" s="1"/>
      <c r="D83" s="11"/>
      <c r="E83" s="1">
        <v>41</v>
      </c>
      <c r="F83" s="12">
        <f>F82</f>
        <v>45172</v>
      </c>
      <c r="G83" s="60">
        <f t="shared" si="12"/>
        <v>45213</v>
      </c>
      <c r="H83" s="98"/>
      <c r="I83" s="31"/>
      <c r="J83" s="24"/>
      <c r="K83" s="24"/>
      <c r="L83" s="25"/>
      <c r="M83" s="25"/>
      <c r="N83" s="24"/>
      <c r="O83" s="24"/>
      <c r="P83" s="62"/>
      <c r="Q83" s="72"/>
      <c r="R83" s="63"/>
      <c r="S83" s="64"/>
      <c r="T83" s="64"/>
      <c r="U83" s="62"/>
      <c r="V83" s="24"/>
      <c r="W83" s="24"/>
      <c r="X83" s="24"/>
      <c r="Y83" s="24"/>
      <c r="Z83" s="24"/>
      <c r="AA83" s="24"/>
      <c r="AB83" s="24"/>
      <c r="AC83" s="32"/>
    </row>
    <row r="84" spans="1:29" s="26" customFormat="1" ht="19.5" customHeight="1" x14ac:dyDescent="0.25">
      <c r="A84" s="51" t="s">
        <v>12</v>
      </c>
      <c r="B84" s="1" t="s">
        <v>5</v>
      </c>
      <c r="C84" s="1"/>
      <c r="D84" s="11"/>
      <c r="E84" s="1">
        <v>2</v>
      </c>
      <c r="F84" s="12">
        <f>G83+1</f>
        <v>45214</v>
      </c>
      <c r="G84" s="60">
        <f t="shared" si="12"/>
        <v>45216</v>
      </c>
      <c r="H84" s="98"/>
      <c r="I84" s="31"/>
      <c r="J84" s="24"/>
      <c r="K84" s="24"/>
      <c r="L84" s="25"/>
      <c r="M84" s="25"/>
      <c r="N84" s="24"/>
      <c r="O84" s="24"/>
      <c r="P84" s="62"/>
      <c r="Q84" s="72"/>
      <c r="R84" s="63"/>
      <c r="S84" s="64"/>
      <c r="T84" s="64"/>
      <c r="U84" s="62"/>
      <c r="V84" s="24"/>
      <c r="W84" s="24"/>
      <c r="X84" s="24"/>
      <c r="Y84" s="24"/>
      <c r="Z84" s="24"/>
      <c r="AA84" s="24"/>
      <c r="AB84" s="24"/>
      <c r="AC84" s="32"/>
    </row>
    <row r="85" spans="1:29" s="26" customFormat="1" ht="19.5" customHeight="1" x14ac:dyDescent="0.25">
      <c r="A85" s="51" t="s">
        <v>13</v>
      </c>
      <c r="B85" s="1" t="s">
        <v>5</v>
      </c>
      <c r="C85" s="1"/>
      <c r="D85" s="11"/>
      <c r="E85" s="1">
        <v>17</v>
      </c>
      <c r="F85" s="12">
        <f>G84+1</f>
        <v>45217</v>
      </c>
      <c r="G85" s="60">
        <f t="shared" si="12"/>
        <v>45234</v>
      </c>
      <c r="H85" s="98"/>
      <c r="I85" s="31"/>
      <c r="J85" s="24"/>
      <c r="K85" s="24"/>
      <c r="L85" s="25"/>
      <c r="M85" s="25"/>
      <c r="N85" s="24"/>
      <c r="O85" s="24"/>
      <c r="P85" s="62"/>
      <c r="Q85" s="72"/>
      <c r="R85" s="63"/>
      <c r="S85" s="64"/>
      <c r="T85" s="64"/>
      <c r="U85" s="62"/>
      <c r="V85" s="24"/>
      <c r="W85" s="24"/>
      <c r="X85" s="24"/>
      <c r="Y85" s="24"/>
      <c r="Z85" s="24"/>
      <c r="AA85" s="24"/>
      <c r="AB85" s="24"/>
      <c r="AC85" s="32"/>
    </row>
    <row r="86" spans="1:29" s="26" customFormat="1" ht="19.5" customHeight="1" thickBot="1" x14ac:dyDescent="0.3">
      <c r="A86" s="51" t="s">
        <v>14</v>
      </c>
      <c r="B86" s="1" t="s">
        <v>5</v>
      </c>
      <c r="C86" s="1"/>
      <c r="D86" s="11"/>
      <c r="E86" s="1">
        <v>5</v>
      </c>
      <c r="F86" s="12">
        <f>G85</f>
        <v>45234</v>
      </c>
      <c r="G86" s="60">
        <f t="shared" si="12"/>
        <v>45239</v>
      </c>
      <c r="H86" s="103"/>
      <c r="I86" s="53"/>
      <c r="J86" s="54"/>
      <c r="K86" s="54"/>
      <c r="L86" s="55"/>
      <c r="M86" s="55"/>
      <c r="N86" s="54"/>
      <c r="O86" s="54"/>
      <c r="P86" s="67"/>
      <c r="Q86" s="74"/>
      <c r="R86" s="68"/>
      <c r="S86" s="69"/>
      <c r="T86" s="69"/>
      <c r="U86" s="67"/>
      <c r="V86" s="54"/>
      <c r="W86" s="54"/>
      <c r="X86" s="54"/>
      <c r="Y86" s="54"/>
      <c r="Z86" s="54"/>
      <c r="AA86" s="54"/>
      <c r="AB86" s="54"/>
      <c r="AC86" s="56"/>
    </row>
    <row r="88" spans="1:29" ht="106.5" customHeight="1" x14ac:dyDescent="0.25">
      <c r="A88" s="281" t="s">
        <v>104</v>
      </c>
      <c r="B88" s="282"/>
      <c r="C88" s="282"/>
      <c r="D88" s="282"/>
      <c r="E88" s="282"/>
      <c r="F88" s="282"/>
      <c r="G88" s="282"/>
      <c r="H88" s="88"/>
      <c r="I88" s="281" t="s">
        <v>105</v>
      </c>
      <c r="J88" s="281"/>
      <c r="K88" s="281"/>
      <c r="L88" s="281"/>
      <c r="M88" s="281"/>
    </row>
    <row r="90" spans="1:29" x14ac:dyDescent="0.25">
      <c r="A90" s="279" t="s">
        <v>107</v>
      </c>
      <c r="B90" s="279"/>
      <c r="C90" s="279"/>
      <c r="D90" s="279"/>
      <c r="E90" s="279"/>
      <c r="F90" s="279"/>
      <c r="G90" s="279"/>
      <c r="H90" s="86"/>
    </row>
  </sheetData>
  <mergeCells count="13">
    <mergeCell ref="A88:G88"/>
    <mergeCell ref="I88:M88"/>
    <mergeCell ref="A90:G90"/>
    <mergeCell ref="A1:AA1"/>
    <mergeCell ref="A3:A4"/>
    <mergeCell ref="B3:B4"/>
    <mergeCell ref="C3:C4"/>
    <mergeCell ref="D3:D4"/>
    <mergeCell ref="E3:E4"/>
    <mergeCell ref="F3:F4"/>
    <mergeCell ref="G3:G4"/>
    <mergeCell ref="I3:Q3"/>
    <mergeCell ref="R3:AC3"/>
  </mergeCells>
  <pageMargins left="0.39370078740157483" right="0.39370078740157483" top="0.39370078740157483" bottom="0.39370078740157483" header="0" footer="0.19685039370078741"/>
  <pageSetup paperSize="8" scale="57" fitToHeight="0" orientation="landscape" r:id="rId1"/>
  <headerFooter>
    <oddFooter>Страница  &amp;P из &amp;N</oddFooter>
  </headerFooter>
  <rowBreaks count="1" manualBreakCount="1"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15</vt:i4>
      </vt:variant>
    </vt:vector>
  </HeadingPairs>
  <TitlesOfParts>
    <vt:vector size="24" baseType="lpstr">
      <vt:lpstr>22-23</vt:lpstr>
      <vt:lpstr>09.08.2022 ГПР ЛКВ</vt:lpstr>
      <vt:lpstr>01.08.2022 ГПР от АГ</vt:lpstr>
      <vt:lpstr>ГПР от 07.06.2022 на утверждени</vt:lpstr>
      <vt:lpstr>22.06.2022 утвержденный ГГС</vt:lpstr>
      <vt:lpstr>График</vt:lpstr>
      <vt:lpstr>05.09.2022 ГПР непрерывный</vt:lpstr>
      <vt:lpstr>22</vt:lpstr>
      <vt:lpstr>22 - 23</vt:lpstr>
      <vt:lpstr>'01.08.2022 ГПР от АГ'!Заголовки_для_печати</vt:lpstr>
      <vt:lpstr>'05.09.2022 ГПР непрерывный'!Заголовки_для_печати</vt:lpstr>
      <vt:lpstr>'09.08.2022 ГПР ЛКВ'!Заголовки_для_печати</vt:lpstr>
      <vt:lpstr>'22'!Заголовки_для_печати</vt:lpstr>
      <vt:lpstr>'22 - 23'!Заголовки_для_печати</vt:lpstr>
      <vt:lpstr>'22.06.2022 утвержденный ГГС'!Заголовки_для_печати</vt:lpstr>
      <vt:lpstr>'22-23'!Заголовки_для_печати</vt:lpstr>
      <vt:lpstr>'ГПР от 07.06.2022 на утверждени'!Заголовки_для_печати</vt:lpstr>
      <vt:lpstr>График!Заголовки_для_печати</vt:lpstr>
      <vt:lpstr>'01.08.2022 ГПР от АГ'!Область_печати</vt:lpstr>
      <vt:lpstr>'05.09.2022 ГПР непрерывный'!Область_печати</vt:lpstr>
      <vt:lpstr>'09.08.2022 ГПР ЛКВ'!Область_печати</vt:lpstr>
      <vt:lpstr>'22.06.2022 утвержденный ГГС'!Область_печати</vt:lpstr>
      <vt:lpstr>'ГПР от 07.06.2022 на утверждени'!Область_печати</vt:lpstr>
      <vt:lpstr>График!Область_печати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Васильев Кирилл Николаевич</cp:lastModifiedBy>
  <cp:lastPrinted>2022-08-02T11:16:18Z</cp:lastPrinted>
  <dcterms:created xsi:type="dcterms:W3CDTF">2021-02-02T14:17:56Z</dcterms:created>
  <dcterms:modified xsi:type="dcterms:W3CDTF">2024-09-30T15:04:45Z</dcterms:modified>
</cp:coreProperties>
</file>