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A68323F6-376D-4F1B-906C-C08A1286D663}" xr6:coauthVersionLast="36" xr6:coauthVersionMax="36" xr10:uidLastSave="{00000000-0000-0000-0000-000000000000}"/>
  <bookViews>
    <workbookView xWindow="0" yWindow="0" windowWidth="18984" windowHeight="10500" tabRatio="875" firstSheet="1" activeTab="1" xr2:uid="{00000000-000D-0000-FFFF-FFFF00000000}"/>
  </bookViews>
  <sheets>
    <sheet name="Лист3" sheetId="10" state="hidden" r:id="rId1"/>
    <sheet name="Детализация" sheetId="17" r:id="rId2"/>
    <sheet name="Приложение 1 (Ижевск)" sheetId="9" r:id="rId3"/>
    <sheet name="Приложение 2 Расчет предложения" sheetId="16" r:id="rId4"/>
    <sheet name="Лист8" sheetId="18" state="hidden" r:id="rId5"/>
    <sheet name="Пример заполнения структуры цен" sheetId="19" r:id="rId6"/>
    <sheet name="Лист1" sheetId="12" state="hidden" r:id="rId7"/>
  </sheets>
  <definedNames>
    <definedName name="_xlnm.Print_Area" localSheetId="2">'Приложение 1 (Ижевск)'!$A$1:$H$79</definedName>
  </definedNames>
  <calcPr calcId="191029"/>
</workbook>
</file>

<file path=xl/calcChain.xml><?xml version="1.0" encoding="utf-8"?>
<calcChain xmlns="http://schemas.openxmlformats.org/spreadsheetml/2006/main">
  <c r="G11" i="16" l="1"/>
  <c r="G8" i="16"/>
  <c r="H8" i="16"/>
  <c r="G8" i="9"/>
  <c r="H8" i="9"/>
  <c r="G78" i="9"/>
  <c r="H34" i="19" l="1"/>
  <c r="H30" i="19"/>
  <c r="G10" i="19"/>
  <c r="G9" i="19"/>
  <c r="G58" i="9"/>
  <c r="H73" i="9"/>
  <c r="H72" i="9"/>
  <c r="H54" i="9"/>
  <c r="H53" i="9"/>
  <c r="H55" i="9" l="1"/>
  <c r="H74" i="9"/>
  <c r="H32" i="19" l="1"/>
  <c r="H61" i="19"/>
  <c r="H60" i="19"/>
  <c r="H59" i="19"/>
  <c r="H81" i="19"/>
  <c r="H80" i="19"/>
  <c r="H58" i="19"/>
  <c r="G79" i="19"/>
  <c r="H79" i="19" s="1"/>
  <c r="G78" i="19"/>
  <c r="H78" i="19" s="1"/>
  <c r="G77" i="19"/>
  <c r="H77" i="19" s="1"/>
  <c r="G76" i="19"/>
  <c r="H76" i="19" s="1"/>
  <c r="G75" i="19"/>
  <c r="H75" i="19" s="1"/>
  <c r="G74" i="19"/>
  <c r="H74" i="19" s="1"/>
  <c r="G73" i="19"/>
  <c r="H73" i="19" s="1"/>
  <c r="G72" i="19"/>
  <c r="H72" i="19" s="1"/>
  <c r="G71" i="19"/>
  <c r="H71" i="19" s="1"/>
  <c r="G70" i="19"/>
  <c r="H70" i="19" s="1"/>
  <c r="G69" i="19"/>
  <c r="H69" i="19" s="1"/>
  <c r="H83" i="19" s="1"/>
  <c r="G68" i="19"/>
  <c r="H68" i="19" s="1"/>
  <c r="H82" i="19" s="1"/>
  <c r="G67" i="19"/>
  <c r="H67" i="19" s="1"/>
  <c r="G66" i="19"/>
  <c r="H66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H33" i="19" s="1"/>
  <c r="H10" i="19"/>
  <c r="H9" i="19"/>
  <c r="H31" i="19" s="1"/>
  <c r="H84" i="19" l="1"/>
  <c r="D88" i="19"/>
  <c r="H88" i="19" s="1"/>
  <c r="D92" i="19"/>
  <c r="H92" i="19" s="1"/>
  <c r="D90" i="19"/>
  <c r="H90" i="19" s="1"/>
  <c r="D94" i="19"/>
  <c r="H94" i="19" s="1"/>
  <c r="H62" i="19"/>
  <c r="H96" i="19" l="1"/>
  <c r="E2" i="18" l="1"/>
  <c r="G7" i="9" l="1"/>
  <c r="H7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H16" i="9" s="1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 s="1"/>
  <c r="G24" i="9"/>
  <c r="H24" i="9" s="1"/>
  <c r="G25" i="9"/>
  <c r="H25" i="9" s="1"/>
  <c r="G26" i="9"/>
  <c r="H26" i="9" s="1"/>
  <c r="H58" i="9"/>
  <c r="G59" i="9"/>
  <c r="H59" i="9" s="1"/>
  <c r="G60" i="9"/>
  <c r="H60" i="9" s="1"/>
  <c r="G61" i="9"/>
  <c r="H61" i="9" s="1"/>
  <c r="G62" i="9"/>
  <c r="H62" i="9" s="1"/>
  <c r="G63" i="9"/>
  <c r="H63" i="9" s="1"/>
  <c r="G64" i="9"/>
  <c r="H64" i="9" s="1"/>
  <c r="G65" i="9"/>
  <c r="H65" i="9" s="1"/>
  <c r="G66" i="9"/>
  <c r="H66" i="9" s="1"/>
  <c r="G67" i="9"/>
  <c r="H67" i="9" s="1"/>
  <c r="G68" i="9"/>
  <c r="H68" i="9" s="1"/>
  <c r="G69" i="9"/>
  <c r="H69" i="9" s="1"/>
  <c r="G70" i="9"/>
  <c r="H70" i="9" s="1"/>
  <c r="G71" i="9"/>
  <c r="H71" i="9" s="1"/>
  <c r="H28" i="9" l="1"/>
  <c r="H29" i="9"/>
  <c r="D78" i="9" s="1"/>
  <c r="H78" i="9" s="1"/>
  <c r="H30" i="9" l="1"/>
  <c r="D77" i="9"/>
  <c r="H77" i="9" s="1"/>
  <c r="G4" i="16" s="1"/>
  <c r="H79" i="9" l="1"/>
  <c r="H4" i="16" l="1"/>
  <c r="G77" i="9"/>
  <c r="H11" i="16" l="1"/>
  <c r="G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охраны, предусмотренный ТЗ </t>
        </r>
      </text>
    </comment>
    <comment ref="E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В обязательном порядке при заполнении данной колонки необходимо указать минимальное количество сотрудников, которыми будут оказываться услуги по договору, соответствующее требованиям ТЗ и нормам трудового законодательства.  </t>
        </r>
        <r>
          <rPr>
            <sz val="9"/>
            <color indexed="81"/>
            <rFont val="Tahoma"/>
            <family val="2"/>
            <charset val="204"/>
          </rPr>
          <t xml:space="preserve">
В противном случае заявка будет отклонена</t>
        </r>
      </text>
    </comment>
    <comment ref="E2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Здесь указывается налоговая нагрузка на ФОТ. 
Устанавливается показатель налоговой нагрузки исполнителя в соответствии с трудовыми отношениями.(Расчётный сумарный объём денежных средств, подлежащих уплате в виде ввозных таможенных пошлин и взносов в государственные внебюджетные фонды.)</t>
        </r>
      </text>
    </comment>
    <comment ref="A32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Необходимо выбрать вид охраны, предусмотренный ТЗ</t>
        </r>
      </text>
    </comment>
    <comment ref="A57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Необходимо выбрать вид охраны предусмотренный ТЗ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2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Здесь указывается налоговая нагрузка на ФОТ. 
Устанавливается показатель налоговой нагрузки исполнителя в соответствии с трудовыми отношениями.(Расчётный сумарный обём денежных средств, подлежащих уплате в виде ввозных таможенных пошлин и взносов в государственные внебюджетные фонды.)</t>
        </r>
      </text>
    </comment>
  </commentList>
</comments>
</file>

<file path=xl/sharedStrings.xml><?xml version="1.0" encoding="utf-8"?>
<sst xmlns="http://schemas.openxmlformats.org/spreadsheetml/2006/main" count="194" uniqueCount="105">
  <si>
    <t>-</t>
  </si>
  <si>
    <t>Итого:</t>
  </si>
  <si>
    <t xml:space="preserve">Срок амортизации, мес. </t>
  </si>
  <si>
    <t>Кол-во</t>
  </si>
  <si>
    <t xml:space="preserve">Наименование оборудования </t>
  </si>
  <si>
    <t>Амортизация</t>
  </si>
  <si>
    <t>Итого стоимость в руб. за месяц</t>
  </si>
  <si>
    <t>Единица измерения</t>
  </si>
  <si>
    <t>Прочие расходы</t>
  </si>
  <si>
    <t>Итого в мес.:</t>
  </si>
  <si>
    <t>Налоговая нагрузка (%)</t>
  </si>
  <si>
    <t>график работы(дни, время)</t>
  </si>
  <si>
    <t>должность</t>
  </si>
  <si>
    <t>итого, руб. /в мес. (с налогами)</t>
  </si>
  <si>
    <t>итого, руб./ мес.</t>
  </si>
  <si>
    <t>оклад, руб./ мес.</t>
  </si>
  <si>
    <t>кол-во работников</t>
  </si>
  <si>
    <t xml:space="preserve">штатное расписание </t>
  </si>
  <si>
    <t>Фонд заработной платы</t>
  </si>
  <si>
    <t>НДС по действующей налоговой ставке</t>
  </si>
  <si>
    <t>НДС не облагается</t>
  </si>
  <si>
    <r>
      <rPr>
        <b/>
        <sz val="16"/>
        <rFont val="Arial"/>
        <family val="2"/>
        <charset val="204"/>
      </rPr>
      <t>ВАЖНО!</t>
    </r>
    <r>
      <rPr>
        <b/>
        <sz val="14"/>
        <rFont val="Arial"/>
        <family val="2"/>
        <charset val="204"/>
      </rPr>
      <t xml:space="preserve"> Добавляются и Заполняются только ячейки с указанной заливкой / Цену указывать с учетом формы налогообложения</t>
    </r>
  </si>
  <si>
    <t xml:space="preserve">да </t>
  </si>
  <si>
    <t>нет</t>
  </si>
  <si>
    <t>Количество/объем в месяц</t>
  </si>
  <si>
    <t>Цена оборудования, руб.</t>
  </si>
  <si>
    <t>Амортизация за ед. / мес.</t>
  </si>
  <si>
    <t>Амортизация за указанное кол-во/мес.</t>
  </si>
  <si>
    <t>Приложение 1 к Форме 3 (Приложение № 3
 к Документации конкурентной процедуры закупки)</t>
  </si>
  <si>
    <t>Фактическая сумма оказываемых услуг, руб/мес.</t>
  </si>
  <si>
    <t>№ п/п</t>
  </si>
  <si>
    <t>Итого</t>
  </si>
  <si>
    <t>Стоимость услуг</t>
  </si>
  <si>
    <t>Наименование Объекта, адрес 
места расположения Объекта</t>
  </si>
  <si>
    <t>Рабочие дни</t>
  </si>
  <si>
    <t>Часы охраны</t>
  </si>
  <si>
    <t>Выходные и праздничные дни</t>
  </si>
  <si>
    <t>Тип охраны</t>
  </si>
  <si>
    <t>вооруженная круглосуточная</t>
  </si>
  <si>
    <t>вооруженная дневная</t>
  </si>
  <si>
    <t>невооруженная круглосуточная</t>
  </si>
  <si>
    <t>невооруженная дневная</t>
  </si>
  <si>
    <r>
      <t xml:space="preserve">Стуктура ценобразования стоимости </t>
    </r>
    <r>
      <rPr>
        <b/>
        <sz val="16"/>
        <rFont val="Arial"/>
        <family val="2"/>
        <charset val="204"/>
      </rPr>
      <t>охраны</t>
    </r>
  </si>
  <si>
    <t>Итого в мес (вооруженная дневная):</t>
  </si>
  <si>
    <t>Итого в мес (вооруженная круглосуточная):</t>
  </si>
  <si>
    <t>Итого в мес (невооруженная круглосуточная):</t>
  </si>
  <si>
    <t>Итого в мес (невооруженная дневная):</t>
  </si>
  <si>
    <t>Аренда,  услуги связи, транспортные расходы, кадровый учет, бух.учет, банковское обслуживание, подменный состав, ГСМ доп. налоги, спецодежда и др. расходы (расходы включённые в стоймость услуг по физической охране) …….</t>
  </si>
  <si>
    <r>
      <rPr>
        <b/>
        <sz val="11"/>
        <color theme="1"/>
        <rFont val="Arial"/>
        <family val="2"/>
        <charset val="204"/>
      </rPr>
      <t>Прибыль Участника в месяц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(указывается в числовом формате)</t>
    </r>
  </si>
  <si>
    <r>
      <rPr>
        <b/>
        <sz val="11"/>
        <color theme="1"/>
        <rFont val="Arial"/>
        <family val="2"/>
        <charset val="204"/>
      </rPr>
      <t>Все налоги Участника в месяц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(за исключением налогов на ФОТ, указывается в числовом формате)</t>
    </r>
  </si>
  <si>
    <t>Себестоимость услуг физической охраны объектов, руб. в мес.</t>
  </si>
  <si>
    <t xml:space="preserve">Вооруженная дневная физическая охрана </t>
  </si>
  <si>
    <t>Вооруженная круглосуточная физическая охрана</t>
  </si>
  <si>
    <t>Невооруженная круглосуточная физическая охрана</t>
  </si>
  <si>
    <t>Невооруженная дневная физическая охрана</t>
  </si>
  <si>
    <t>Количество постов</t>
  </si>
  <si>
    <t xml:space="preserve">Предложение участника </t>
  </si>
  <si>
    <t>Количество часов охраны</t>
  </si>
  <si>
    <t xml:space="preserve">Общая стоимость услуг, руб. </t>
  </si>
  <si>
    <t>Цена за час охраны, руб.</t>
  </si>
  <si>
    <t>Срок оказания услуг, мес.</t>
  </si>
  <si>
    <t>Стоимость за мес., руб.</t>
  </si>
  <si>
    <t>Итого, руб.</t>
  </si>
  <si>
    <t>1.  Предложение о цене договора:</t>
  </si>
  <si>
    <t xml:space="preserve"> ______________ рублей (заполняется Участником – сумма прописью) __ копеек (заполняется Участником – количество копеек числом), с учетом нашей формы налогообложения.</t>
  </si>
  <si>
    <r>
      <rPr>
        <b/>
        <sz val="11"/>
        <color theme="1"/>
        <rFont val="Calibri"/>
        <family val="2"/>
        <charset val="204"/>
        <scheme val="minor"/>
      </rPr>
      <t xml:space="preserve">Информация о оформе налогообложения </t>
    </r>
    <r>
      <rPr>
        <sz val="11"/>
        <color theme="1"/>
        <rFont val="Calibri"/>
        <family val="2"/>
        <scheme val="minor"/>
      </rPr>
      <t xml:space="preserve">
выбирается Участником из выпадающего
 списка  →</t>
    </r>
  </si>
  <si>
    <t>НДС по действующей налоговой ставки</t>
  </si>
  <si>
    <t>2. Сведения о структуре затрат в соответствии с приложением № 1 к настоящей форме.</t>
  </si>
  <si>
    <t>3. Расчет предлагаемой цены договора и единичные расценки в соответствии с приложением № 2 к настоящей форме.</t>
  </si>
  <si>
    <t>охранник</t>
  </si>
  <si>
    <t>8:00-08:00 пн-вск</t>
  </si>
  <si>
    <t>8:00-22:00 пн-суб</t>
  </si>
  <si>
    <t>8:00-20:00 пн-суб</t>
  </si>
  <si>
    <t>8:00-8:00 пн-вск</t>
  </si>
  <si>
    <t>Спецодежда</t>
  </si>
  <si>
    <t>Комплект</t>
  </si>
  <si>
    <t>Спецсредства (дубинки, рации, наручники...)</t>
  </si>
  <si>
    <t>Спецсредства (оружие, дубинки, рации, наручники...)</t>
  </si>
  <si>
    <t>оружие</t>
  </si>
  <si>
    <t>дубинки</t>
  </si>
  <si>
    <t>00:00-24:00</t>
  </si>
  <si>
    <t>Количество часов охраны за месяц</t>
  </si>
  <si>
    <t>Стоимость за час охраны, руб.</t>
  </si>
  <si>
    <t>08:00-20:00</t>
  </si>
  <si>
    <t>Цена договора вкл. стоимость охранных услуг, в том числе все затраты Исполнителя связанные с исполнением обязательств по договору, руб. с учетом нашей формы налогообложения (указана в Форме 3 Ценовое предложение)</t>
  </si>
  <si>
    <t>Стуктура ценобразования стоимости охраны</t>
  </si>
  <si>
    <t>ВАЖНО! Добавляются и Заполняются только ячейки с указанной заливкой / Цену указывать с учетом формы налогообложения</t>
  </si>
  <si>
    <r>
      <rPr>
        <b/>
        <sz val="10"/>
        <color theme="1"/>
        <rFont val="Calibri"/>
        <family val="2"/>
        <charset val="204"/>
        <scheme val="minor"/>
      </rPr>
      <t>Прибыль Участника в месяц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(указывается в числовом формате)</t>
    </r>
  </si>
  <si>
    <r>
      <rPr>
        <b/>
        <sz val="10"/>
        <color theme="1"/>
        <rFont val="Calibri"/>
        <family val="2"/>
        <charset val="204"/>
        <scheme val="minor"/>
      </rPr>
      <t>Все налоги Участника в месяц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(за исключением налогов на ФОТ, указывается в числовом формате)</t>
    </r>
  </si>
  <si>
    <t>Приложение к Приложению № 4 (Детализация)</t>
  </si>
  <si>
    <t>Данная форма предоставляется в электронном виде единым файлом (excel) в составе заявки участника, первый лист которой  подписывается уполномоченным сотрудником.
Участником заполняется только приложение №1 (Ячейки с желтой заливкой) к данной форме, на основании которого итоговое предложение с единичными расценками рассчитывается автоматически, а так же ячейки, выделенные желтым цветом на листе "Форма 3" и "приложение №2" (с выбором формы НДС участника) 
Остальные ячейки заблокированы для внесения изменений!!!
Пример заполнения приложения №1 указан в одноименной вкладке в данном файле</t>
  </si>
  <si>
    <t>с 8:00 до 20:00 пд-вск</t>
  </si>
  <si>
    <t>с 9:00 до 9:00 пд-вск</t>
  </si>
  <si>
    <t>Изучив документацию процедуры на право заключения договора  на оказание услуг по охране объекта по адресу: г. Ижевск, ул. Ленина, д. 21, офис ООО «ГК Иннотех»., включая прилагаемые в составе документации настоящей процедуры требования к  продукции (описание предмета закупки), __________ (заполняется Участником – наименование Участника с указанием организационно-правовой формы) в лице __________________ (заполняется Участником – наименование должности, Ф.И.О. руководителя, уполномоченного лица) представляет следующее предложение о цене услуг:</t>
  </si>
  <si>
    <t>Структура цены Оказание усдуг по охране обьекта по адресу: г. Ижевск, ул. Ленина, д. 21 офис ООО «ГК Иннотех».</t>
  </si>
  <si>
    <r>
      <t xml:space="preserve">Расчет единичных расценок по невооруженной </t>
    </r>
    <r>
      <rPr>
        <b/>
        <sz val="10"/>
        <rFont val="Arial"/>
        <family val="2"/>
        <charset val="204"/>
      </rPr>
      <t>круглосуточной</t>
    </r>
    <r>
      <rPr>
        <sz val="10"/>
        <rFont val="Arial"/>
        <family val="2"/>
        <charset val="204"/>
      </rPr>
      <t xml:space="preserve"> физической охране </t>
    </r>
    <r>
      <rPr>
        <b/>
        <sz val="10"/>
        <rFont val="Arial"/>
        <family val="2"/>
        <charset val="204"/>
      </rPr>
      <t>г. Ижевск, ул. Ленина, д. 21, офис ООО «ГК Иннотех».</t>
    </r>
  </si>
  <si>
    <r>
      <t xml:space="preserve">Расчет единичных расценок по невооруженной </t>
    </r>
    <r>
      <rPr>
        <b/>
        <sz val="10"/>
        <rFont val="Calibri"/>
        <family val="2"/>
        <charset val="204"/>
        <scheme val="minor"/>
      </rPr>
      <t>дневной</t>
    </r>
    <r>
      <rPr>
        <sz val="10"/>
        <rFont val="Calibri"/>
        <family val="2"/>
        <charset val="204"/>
        <scheme val="minor"/>
      </rPr>
      <t xml:space="preserve"> физической охране </t>
    </r>
  </si>
  <si>
    <t>Аренда,  услуги связи, транспортные расходы, кадровый учет, бух.учет, банковское обслуживание, подменный состав, ГСМ доп. налоги, спецодежда и др. расходы (расходы, включённые в стоимость услуг по физической охране) …….</t>
  </si>
  <si>
    <t>Должность</t>
  </si>
  <si>
    <t>График работы(дни, время)</t>
  </si>
  <si>
    <t xml:space="preserve">Штатное расписание </t>
  </si>
  <si>
    <t>Кол-во работников</t>
  </si>
  <si>
    <t>Оклад, руб./ мес.</t>
  </si>
  <si>
    <t>Итого, руб./ мес.</t>
  </si>
  <si>
    <t>Итого, руб. /в мес. (с налогами)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</si>
</sst>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0&quot;р.&quot;"/>
    <numFmt numFmtId="165" formatCode="#,##0&quot;р.&quot;"/>
    <numFmt numFmtId="166" formatCode="#,##0_р_."/>
    <numFmt numFmtId="167" formatCode="#,##0.00\ &quot;₽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75">
    <xf numFmtId="0" fontId="0" fillId="0" borderId="0" xfId="0"/>
    <xf numFmtId="0" fontId="10" fillId="0" borderId="0" xfId="4" applyFont="1" applyProtection="1"/>
    <xf numFmtId="0" fontId="8" fillId="0" borderId="0" xfId="4" applyFont="1" applyProtection="1"/>
    <xf numFmtId="0" fontId="10" fillId="0" borderId="9" xfId="4" applyFont="1" applyBorder="1" applyAlignment="1" applyProtection="1">
      <alignment horizontal="center"/>
    </xf>
    <xf numFmtId="164" fontId="11" fillId="5" borderId="1" xfId="4" applyNumberFormat="1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center" vertical="center" wrapText="1"/>
      <protection locked="0"/>
    </xf>
    <xf numFmtId="17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4" borderId="12" xfId="4" applyNumberFormat="1" applyFont="1" applyFill="1" applyBorder="1" applyAlignment="1" applyProtection="1">
      <alignment horizontal="center" vertical="center" wrapText="1"/>
    </xf>
    <xf numFmtId="4" fontId="10" fillId="4" borderId="21" xfId="4" applyNumberFormat="1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 applyProtection="1">
      <alignment horizontal="center" vertical="center" wrapText="1"/>
      <protection locked="0"/>
    </xf>
    <xf numFmtId="164" fontId="15" fillId="4" borderId="10" xfId="4" applyNumberFormat="1" applyFont="1" applyFill="1" applyBorder="1" applyAlignment="1" applyProtection="1">
      <alignment horizontal="center" vertical="center" wrapText="1"/>
    </xf>
    <xf numFmtId="0" fontId="10" fillId="4" borderId="20" xfId="4" applyFont="1" applyFill="1" applyBorder="1" applyAlignment="1" applyProtection="1">
      <alignment vertical="center"/>
    </xf>
    <xf numFmtId="164" fontId="10" fillId="0" borderId="0" xfId="4" applyNumberFormat="1" applyFont="1" applyProtection="1"/>
    <xf numFmtId="0" fontId="11" fillId="5" borderId="5" xfId="4" applyFont="1" applyFill="1" applyBorder="1" applyAlignment="1" applyProtection="1">
      <alignment horizontal="center" vertical="center" wrapText="1"/>
    </xf>
    <xf numFmtId="2" fontId="10" fillId="3" borderId="1" xfId="4" applyNumberFormat="1" applyFont="1" applyFill="1" applyBorder="1" applyAlignment="1" applyProtection="1">
      <alignment horizontal="center" wrapText="1"/>
      <protection locked="0"/>
    </xf>
    <xf numFmtId="4" fontId="10" fillId="3" borderId="1" xfId="4" applyNumberFormat="1" applyFont="1" applyFill="1" applyBorder="1" applyAlignment="1" applyProtection="1">
      <alignment horizontal="center"/>
      <protection locked="0"/>
    </xf>
    <xf numFmtId="0" fontId="10" fillId="3" borderId="1" xfId="4" applyFont="1" applyFill="1" applyBorder="1" applyAlignment="1" applyProtection="1">
      <alignment vertical="center" wrapText="1"/>
      <protection locked="0"/>
    </xf>
    <xf numFmtId="2" fontId="10" fillId="3" borderId="1" xfId="4" applyNumberFormat="1" applyFont="1" applyFill="1" applyBorder="1" applyAlignment="1" applyProtection="1">
      <alignment horizontal="right"/>
      <protection locked="0"/>
    </xf>
    <xf numFmtId="4" fontId="10" fillId="3" borderId="1" xfId="4" applyNumberFormat="1" applyFont="1" applyFill="1" applyBorder="1" applyAlignment="1" applyProtection="1">
      <alignment horizontal="right"/>
      <protection locked="0"/>
    </xf>
    <xf numFmtId="164" fontId="10" fillId="0" borderId="0" xfId="4" applyNumberFormat="1" applyFont="1" applyFill="1" applyBorder="1" applyAlignment="1" applyProtection="1">
      <alignment wrapText="1"/>
    </xf>
    <xf numFmtId="164" fontId="15" fillId="0" borderId="0" xfId="4" applyNumberFormat="1" applyFont="1" applyBorder="1" applyAlignment="1" applyProtection="1">
      <alignment horizontal="center"/>
    </xf>
    <xf numFmtId="164" fontId="11" fillId="5" borderId="2" xfId="4" applyNumberFormat="1" applyFont="1" applyFill="1" applyBorder="1" applyAlignment="1" applyProtection="1">
      <alignment horizontal="center" vertical="center" wrapText="1"/>
    </xf>
    <xf numFmtId="164" fontId="11" fillId="5" borderId="10" xfId="4" applyNumberFormat="1" applyFont="1" applyFill="1" applyBorder="1" applyAlignment="1" applyProtection="1">
      <alignment horizontal="center" vertical="center" wrapText="1"/>
    </xf>
    <xf numFmtId="164" fontId="11" fillId="5" borderId="15" xfId="4" applyNumberFormat="1" applyFont="1" applyFill="1" applyBorder="1" applyAlignment="1" applyProtection="1">
      <alignment horizontal="center" vertical="center" wrapText="1"/>
    </xf>
    <xf numFmtId="4" fontId="10" fillId="4" borderId="1" xfId="4" applyNumberFormat="1" applyFont="1" applyFill="1" applyBorder="1" applyAlignment="1" applyProtection="1">
      <alignment horizontal="center" vertical="center"/>
    </xf>
    <xf numFmtId="0" fontId="10" fillId="3" borderId="1" xfId="4" applyNumberFormat="1" applyFont="1" applyFill="1" applyBorder="1" applyAlignment="1" applyProtection="1">
      <alignment horizontal="center"/>
      <protection locked="0"/>
    </xf>
    <xf numFmtId="4" fontId="12" fillId="4" borderId="14" xfId="4" applyNumberFormat="1" applyFont="1" applyFill="1" applyBorder="1" applyAlignment="1" applyProtection="1">
      <alignment horizontal="center" vertical="center"/>
    </xf>
    <xf numFmtId="164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 applyAlignment="1" applyProtection="1">
      <alignment vertical="center"/>
    </xf>
    <xf numFmtId="166" fontId="10" fillId="0" borderId="0" xfId="4" applyNumberFormat="1" applyFont="1" applyFill="1" applyAlignment="1" applyProtection="1">
      <alignment horizontal="right" vertical="center"/>
    </xf>
    <xf numFmtId="4" fontId="17" fillId="0" borderId="0" xfId="4" applyNumberFormat="1" applyFont="1" applyFill="1" applyAlignment="1" applyProtection="1">
      <alignment horizontal="center" vertical="center"/>
    </xf>
    <xf numFmtId="0" fontId="10" fillId="3" borderId="1" xfId="4" applyFont="1" applyFill="1" applyBorder="1" applyAlignment="1" applyProtection="1">
      <alignment horizontal="center" vertical="center" wrapText="1"/>
    </xf>
    <xf numFmtId="17" fontId="10" fillId="3" borderId="1" xfId="4" applyNumberFormat="1" applyFont="1" applyFill="1" applyBorder="1" applyAlignment="1" applyProtection="1">
      <alignment horizontal="center" vertical="center" wrapText="1"/>
    </xf>
    <xf numFmtId="4" fontId="10" fillId="3" borderId="1" xfId="4" applyNumberFormat="1" applyFont="1" applyFill="1" applyBorder="1" applyAlignment="1" applyProtection="1">
      <alignment horizontal="center" vertical="center" wrapText="1"/>
    </xf>
    <xf numFmtId="10" fontId="10" fillId="3" borderId="14" xfId="4" applyNumberFormat="1" applyFont="1" applyFill="1" applyBorder="1" applyAlignment="1" applyProtection="1">
      <alignment horizontal="center" vertical="center" wrapText="1"/>
    </xf>
    <xf numFmtId="2" fontId="10" fillId="3" borderId="1" xfId="4" applyNumberFormat="1" applyFont="1" applyFill="1" applyBorder="1" applyAlignment="1" applyProtection="1">
      <alignment horizontal="center" wrapText="1"/>
    </xf>
    <xf numFmtId="4" fontId="10" fillId="3" borderId="1" xfId="4" applyNumberFormat="1" applyFont="1" applyFill="1" applyBorder="1" applyAlignment="1" applyProtection="1">
      <alignment horizontal="center"/>
    </xf>
    <xf numFmtId="0" fontId="10" fillId="3" borderId="1" xfId="4" applyNumberFormat="1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left" vertical="center" wrapText="1"/>
      <protection locked="0"/>
    </xf>
    <xf numFmtId="0" fontId="10" fillId="3" borderId="1" xfId="4" applyFont="1" applyFill="1" applyBorder="1" applyAlignment="1" applyProtection="1">
      <alignment horizontal="left" vertical="center" wrapText="1"/>
    </xf>
    <xf numFmtId="164" fontId="13" fillId="5" borderId="11" xfId="4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8" fillId="0" borderId="0" xfId="0" applyFont="1" applyBorder="1" applyAlignment="1" applyProtection="1">
      <alignment vertical="center"/>
    </xf>
    <xf numFmtId="164" fontId="13" fillId="5" borderId="34" xfId="4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1" fillId="4" borderId="10" xfId="4" applyFont="1" applyFill="1" applyBorder="1" applyAlignment="1" applyProtection="1">
      <alignment horizontal="left"/>
    </xf>
    <xf numFmtId="0" fontId="10" fillId="4" borderId="2" xfId="4" applyFont="1" applyFill="1" applyBorder="1" applyAlignment="1" applyProtection="1">
      <alignment vertical="center"/>
    </xf>
    <xf numFmtId="165" fontId="15" fillId="4" borderId="33" xfId="4" applyNumberFormat="1" applyFont="1" applyFill="1" applyBorder="1" applyAlignment="1" applyProtection="1">
      <alignment horizontal="center" vertical="center" wrapText="1"/>
    </xf>
    <xf numFmtId="4" fontId="11" fillId="4" borderId="35" xfId="4" applyNumberFormat="1" applyFont="1" applyFill="1" applyBorder="1" applyAlignment="1" applyProtection="1">
      <alignment horizontal="center" vertical="center"/>
    </xf>
    <xf numFmtId="0" fontId="0" fillId="8" borderId="0" xfId="0" applyFill="1"/>
    <xf numFmtId="165" fontId="10" fillId="4" borderId="2" xfId="4" applyNumberFormat="1" applyFont="1" applyFill="1" applyBorder="1" applyAlignment="1" applyProtection="1">
      <alignment horizontal="center" vertical="center"/>
    </xf>
    <xf numFmtId="3" fontId="10" fillId="4" borderId="2" xfId="4" applyNumberFormat="1" applyFont="1" applyFill="1" applyBorder="1" applyAlignment="1" applyProtection="1">
      <alignment horizontal="center" vertical="center"/>
    </xf>
    <xf numFmtId="0" fontId="11" fillId="8" borderId="3" xfId="4" applyFont="1" applyFill="1" applyBorder="1" applyAlignment="1" applyProtection="1">
      <alignment horizontal="left"/>
    </xf>
    <xf numFmtId="4" fontId="10" fillId="4" borderId="38" xfId="4" applyNumberFormat="1" applyFont="1" applyFill="1" applyBorder="1" applyAlignment="1" applyProtection="1">
      <alignment horizontal="center" vertical="center"/>
    </xf>
    <xf numFmtId="0" fontId="11" fillId="4" borderId="39" xfId="4" applyFont="1" applyFill="1" applyBorder="1" applyAlignment="1" applyProtection="1">
      <alignment horizontal="left"/>
    </xf>
    <xf numFmtId="0" fontId="8" fillId="4" borderId="20" xfId="4" applyFont="1" applyFill="1" applyBorder="1" applyProtection="1"/>
    <xf numFmtId="165" fontId="16" fillId="4" borderId="39" xfId="4" applyNumberFormat="1" applyFont="1" applyFill="1" applyBorder="1" applyAlignment="1" applyProtection="1">
      <alignment horizontal="center" vertical="center"/>
    </xf>
    <xf numFmtId="164" fontId="16" fillId="4" borderId="7" xfId="4" applyNumberFormat="1" applyFont="1" applyFill="1" applyBorder="1" applyAlignment="1" applyProtection="1">
      <alignment vertical="center"/>
    </xf>
    <xf numFmtId="4" fontId="11" fillId="4" borderId="7" xfId="4" applyNumberFormat="1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 applyProtection="1">
      <alignment horizontal="center" vertical="center" wrapText="1"/>
    </xf>
    <xf numFmtId="0" fontId="10" fillId="3" borderId="2" xfId="4" applyFont="1" applyFill="1" applyBorder="1" applyAlignment="1" applyProtection="1">
      <alignment vertical="center" wrapText="1"/>
      <protection locked="0"/>
    </xf>
    <xf numFmtId="2" fontId="10" fillId="3" borderId="2" xfId="4" applyNumberFormat="1" applyFont="1" applyFill="1" applyBorder="1" applyAlignment="1" applyProtection="1">
      <alignment horizontal="right"/>
      <protection locked="0"/>
    </xf>
    <xf numFmtId="4" fontId="10" fillId="3" borderId="2" xfId="4" applyNumberFormat="1" applyFont="1" applyFill="1" applyBorder="1" applyAlignment="1" applyProtection="1">
      <alignment horizontal="right"/>
      <protection locked="0"/>
    </xf>
    <xf numFmtId="0" fontId="10" fillId="8" borderId="37" xfId="4" applyFont="1" applyFill="1" applyBorder="1" applyAlignment="1" applyProtection="1">
      <alignment horizontal="center" vertical="center" wrapText="1"/>
    </xf>
    <xf numFmtId="0" fontId="10" fillId="8" borderId="4" xfId="4" applyFont="1" applyFill="1" applyBorder="1" applyAlignment="1" applyProtection="1">
      <alignment horizontal="center" vertical="center" wrapText="1"/>
    </xf>
    <xf numFmtId="0" fontId="10" fillId="8" borderId="4" xfId="4" applyFont="1" applyFill="1" applyBorder="1" applyAlignment="1" applyProtection="1">
      <alignment vertical="center" wrapText="1"/>
      <protection locked="0"/>
    </xf>
    <xf numFmtId="2" fontId="10" fillId="8" borderId="40" xfId="4" applyNumberFormat="1" applyFont="1" applyFill="1" applyBorder="1" applyAlignment="1" applyProtection="1">
      <alignment horizontal="right"/>
      <protection locked="0"/>
    </xf>
    <xf numFmtId="0" fontId="11" fillId="4" borderId="7" xfId="4" applyFont="1" applyFill="1" applyBorder="1" applyAlignment="1" applyProtection="1">
      <alignment horizontal="left"/>
    </xf>
    <xf numFmtId="0" fontId="11" fillId="4" borderId="43" xfId="4" applyFont="1" applyFill="1" applyBorder="1" applyAlignment="1" applyProtection="1">
      <alignment horizontal="left"/>
    </xf>
    <xf numFmtId="164" fontId="10" fillId="3" borderId="2" xfId="1" applyNumberFormat="1" applyFont="1" applyFill="1" applyBorder="1" applyAlignment="1" applyProtection="1">
      <alignment horizontal="left"/>
      <protection locked="0"/>
    </xf>
    <xf numFmtId="0" fontId="10" fillId="3" borderId="2" xfId="4" applyNumberFormat="1" applyFont="1" applyFill="1" applyBorder="1" applyAlignment="1" applyProtection="1">
      <alignment horizontal="center"/>
      <protection locked="0"/>
    </xf>
    <xf numFmtId="4" fontId="10" fillId="4" borderId="2" xfId="4" applyNumberFormat="1" applyFont="1" applyFill="1" applyBorder="1" applyAlignment="1" applyProtection="1">
      <alignment horizontal="center" vertical="center"/>
    </xf>
    <xf numFmtId="164" fontId="11" fillId="4" borderId="44" xfId="4" applyNumberFormat="1" applyFont="1" applyFill="1" applyBorder="1" applyAlignment="1" applyProtection="1">
      <alignment vertical="center"/>
    </xf>
    <xf numFmtId="164" fontId="12" fillId="2" borderId="0" xfId="4" applyNumberFormat="1" applyFont="1" applyFill="1" applyBorder="1" applyAlignment="1" applyProtection="1">
      <alignment horizontal="left" vertical="center" wrapText="1"/>
    </xf>
    <xf numFmtId="0" fontId="10" fillId="2" borderId="0" xfId="4" applyFont="1" applyFill="1" applyBorder="1" applyAlignment="1" applyProtection="1">
      <alignment vertical="center"/>
    </xf>
    <xf numFmtId="165" fontId="12" fillId="2" borderId="0" xfId="4" applyNumberFormat="1" applyFont="1" applyFill="1" applyBorder="1" applyAlignment="1" applyProtection="1">
      <alignment horizontal="right" vertical="center"/>
    </xf>
    <xf numFmtId="4" fontId="12" fillId="2" borderId="0" xfId="4" applyNumberFormat="1" applyFont="1" applyFill="1" applyBorder="1" applyAlignment="1" applyProtection="1">
      <alignment horizontal="center" vertical="center"/>
    </xf>
    <xf numFmtId="164" fontId="12" fillId="2" borderId="42" xfId="4" applyNumberFormat="1" applyFont="1" applyFill="1" applyBorder="1" applyAlignment="1" applyProtection="1">
      <alignment horizontal="left" vertical="center" wrapText="1"/>
    </xf>
    <xf numFmtId="164" fontId="11" fillId="2" borderId="0" xfId="4" applyNumberFormat="1" applyFont="1" applyFill="1" applyBorder="1" applyAlignment="1" applyProtection="1">
      <alignment vertical="center"/>
    </xf>
    <xf numFmtId="4" fontId="8" fillId="2" borderId="0" xfId="4" applyNumberFormat="1" applyFont="1" applyFill="1" applyBorder="1" applyAlignment="1" applyProtection="1">
      <alignment horizontal="center"/>
    </xf>
    <xf numFmtId="4" fontId="11" fillId="2" borderId="0" xfId="4" applyNumberFormat="1" applyFont="1" applyFill="1" applyBorder="1" applyAlignment="1" applyProtection="1">
      <alignment horizontal="center" vertical="center"/>
    </xf>
    <xf numFmtId="165" fontId="12" fillId="0" borderId="4" xfId="4" applyNumberFormat="1" applyFont="1" applyFill="1" applyBorder="1" applyAlignment="1" applyProtection="1">
      <alignment horizontal="right" vertical="center"/>
    </xf>
    <xf numFmtId="4" fontId="12" fillId="4" borderId="3" xfId="4" applyNumberFormat="1" applyFont="1" applyFill="1" applyBorder="1" applyAlignment="1" applyProtection="1">
      <alignment horizontal="center" vertical="center"/>
    </xf>
    <xf numFmtId="165" fontId="12" fillId="0" borderId="14" xfId="4" applyNumberFormat="1" applyFont="1" applyFill="1" applyBorder="1" applyAlignment="1" applyProtection="1">
      <alignment horizontal="right" vertical="center"/>
    </xf>
    <xf numFmtId="2" fontId="8" fillId="4" borderId="14" xfId="4" applyNumberFormat="1" applyFont="1" applyFill="1" applyBorder="1" applyAlignment="1" applyProtection="1">
      <alignment horizontal="center" vertical="center"/>
    </xf>
    <xf numFmtId="0" fontId="10" fillId="2" borderId="0" xfId="4" applyFont="1" applyFill="1" applyBorder="1" applyAlignment="1" applyProtection="1">
      <alignment horizontal="center" vertical="center"/>
    </xf>
    <xf numFmtId="2" fontId="10" fillId="3" borderId="14" xfId="4" applyNumberFormat="1" applyFont="1" applyFill="1" applyBorder="1" applyAlignment="1" applyProtection="1">
      <alignment horizontal="center" vertical="center"/>
    </xf>
    <xf numFmtId="2" fontId="10" fillId="0" borderId="0" xfId="4" applyNumberFormat="1" applyFont="1" applyFill="1" applyAlignment="1" applyProtection="1">
      <alignment horizontal="center" vertical="center"/>
    </xf>
    <xf numFmtId="2" fontId="10" fillId="2" borderId="0" xfId="4" applyNumberFormat="1" applyFont="1" applyFill="1" applyBorder="1" applyAlignment="1" applyProtection="1">
      <alignment horizontal="center" vertical="center"/>
    </xf>
    <xf numFmtId="164" fontId="12" fillId="2" borderId="0" xfId="4" applyNumberFormat="1" applyFont="1" applyFill="1" applyBorder="1" applyAlignment="1" applyProtection="1">
      <alignment horizontal="center" vertical="center" wrapText="1"/>
    </xf>
    <xf numFmtId="2" fontId="8" fillId="2" borderId="0" xfId="4" applyNumberFormat="1" applyFont="1" applyFill="1" applyBorder="1" applyAlignment="1" applyProtection="1">
      <alignment horizontal="center" vertical="center"/>
    </xf>
    <xf numFmtId="164" fontId="12" fillId="2" borderId="45" xfId="4" applyNumberFormat="1" applyFont="1" applyFill="1" applyBorder="1" applyAlignment="1" applyProtection="1">
      <alignment horizontal="center" vertical="center" wrapText="1"/>
    </xf>
    <xf numFmtId="4" fontId="12" fillId="4" borderId="4" xfId="4" applyNumberFormat="1" applyFont="1" applyFill="1" applyBorder="1" applyAlignment="1" applyProtection="1">
      <alignment horizontal="center" vertical="center"/>
    </xf>
    <xf numFmtId="2" fontId="8" fillId="4" borderId="13" xfId="4" applyNumberFormat="1" applyFont="1" applyFill="1" applyBorder="1" applyAlignment="1" applyProtection="1">
      <alignment horizontal="center" vertical="center"/>
    </xf>
    <xf numFmtId="2" fontId="10" fillId="4" borderId="4" xfId="4" applyNumberFormat="1" applyFont="1" applyFill="1" applyBorder="1" applyAlignment="1" applyProtection="1">
      <alignment horizontal="center" vertical="center"/>
    </xf>
    <xf numFmtId="0" fontId="0" fillId="0" borderId="32" xfId="0" applyBorder="1"/>
    <xf numFmtId="0" fontId="0" fillId="0" borderId="0" xfId="0" applyBorder="1"/>
    <xf numFmtId="0" fontId="0" fillId="0" borderId="51" xfId="0" applyBorder="1"/>
    <xf numFmtId="20" fontId="10" fillId="3" borderId="1" xfId="4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vertical="center" wrapText="1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 applyProtection="1">
      <alignment horizontal="center" vertical="center"/>
    </xf>
    <xf numFmtId="2" fontId="28" fillId="0" borderId="1" xfId="0" applyNumberFormat="1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 applyProtection="1">
      <alignment horizontal="center" vertical="center"/>
    </xf>
    <xf numFmtId="164" fontId="31" fillId="5" borderId="1" xfId="4" applyNumberFormat="1" applyFont="1" applyFill="1" applyBorder="1" applyAlignment="1" applyProtection="1">
      <alignment horizontal="center" vertical="center" wrapText="1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17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4" fontId="28" fillId="4" borderId="1" xfId="4" applyNumberFormat="1" applyFont="1" applyFill="1" applyBorder="1" applyAlignment="1" applyProtection="1">
      <alignment horizontal="center" vertical="center" wrapText="1"/>
    </xf>
    <xf numFmtId="0" fontId="27" fillId="0" borderId="0" xfId="4" applyFont="1" applyAlignment="1" applyProtection="1">
      <alignment vertical="center" wrapText="1"/>
    </xf>
    <xf numFmtId="2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4" applyNumberFormat="1" applyFont="1" applyFill="1" applyBorder="1" applyAlignment="1" applyProtection="1">
      <alignment horizontal="right" vertical="center" wrapText="1"/>
      <protection locked="0"/>
    </xf>
    <xf numFmtId="4" fontId="28" fillId="3" borderId="1" xfId="4" applyNumberFormat="1" applyFont="1" applyFill="1" applyBorder="1" applyAlignment="1" applyProtection="1">
      <alignment horizontal="right" vertical="center" wrapText="1"/>
      <protection locked="0"/>
    </xf>
    <xf numFmtId="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4" applyFont="1" applyFill="1" applyBorder="1" applyAlignment="1" applyProtection="1">
      <alignment horizontal="left" vertical="center" wrapText="1"/>
    </xf>
    <xf numFmtId="0" fontId="28" fillId="4" borderId="1" xfId="4" applyFont="1" applyFill="1" applyBorder="1" applyAlignment="1" applyProtection="1">
      <alignment vertical="center" wrapText="1"/>
    </xf>
    <xf numFmtId="164" fontId="33" fillId="4" borderId="1" xfId="4" applyNumberFormat="1" applyFont="1" applyFill="1" applyBorder="1" applyAlignment="1" applyProtection="1">
      <alignment horizontal="center" vertical="center" wrapText="1"/>
    </xf>
    <xf numFmtId="2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31" fillId="4" borderId="1" xfId="4" applyNumberFormat="1" applyFont="1" applyFill="1" applyBorder="1" applyAlignment="1" applyProtection="1">
      <alignment horizontal="center" vertical="center" wrapText="1"/>
    </xf>
    <xf numFmtId="0" fontId="31" fillId="5" borderId="1" xfId="4" applyFont="1" applyFill="1" applyBorder="1" applyAlignment="1" applyProtection="1">
      <alignment horizontal="center" vertical="center" wrapText="1"/>
    </xf>
    <xf numFmtId="164" fontId="28" fillId="3" borderId="1" xfId="1" applyNumberFormat="1" applyFont="1" applyFill="1" applyBorder="1" applyAlignment="1" applyProtection="1">
      <alignment horizontal="left" vertical="center" wrapText="1"/>
      <protection locked="0"/>
    </xf>
    <xf numFmtId="167" fontId="31" fillId="0" borderId="1" xfId="4" applyNumberFormat="1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 wrapText="1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53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4" xfId="0" applyBorder="1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56" xfId="0" applyBorder="1" applyAlignment="1">
      <alignment horizontal="justify" vertical="center" wrapText="1"/>
    </xf>
    <xf numFmtId="0" fontId="21" fillId="0" borderId="3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51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vertical="center"/>
    </xf>
    <xf numFmtId="0" fontId="23" fillId="0" borderId="51" xfId="0" applyFont="1" applyBorder="1" applyAlignment="1">
      <alignment horizontal="justify" vertical="center"/>
    </xf>
    <xf numFmtId="0" fontId="23" fillId="0" borderId="32" xfId="0" applyFont="1" applyBorder="1" applyAlignment="1">
      <alignment horizontal="justify" vertical="center"/>
    </xf>
    <xf numFmtId="0" fontId="23" fillId="0" borderId="42" xfId="0" applyFont="1" applyBorder="1" applyAlignment="1">
      <alignment horizontal="justify" vertical="center"/>
    </xf>
    <xf numFmtId="0" fontId="23" fillId="0" borderId="50" xfId="0" applyFont="1" applyBorder="1" applyAlignment="1">
      <alignment horizontal="justify" vertical="center"/>
    </xf>
    <xf numFmtId="0" fontId="23" fillId="0" borderId="52" xfId="0" applyFont="1" applyBorder="1" applyAlignment="1">
      <alignment horizontal="justify" vertical="center"/>
    </xf>
    <xf numFmtId="0" fontId="0" fillId="0" borderId="57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164" fontId="31" fillId="4" borderId="5" xfId="4" applyNumberFormat="1" applyFont="1" applyFill="1" applyBorder="1" applyAlignment="1" applyProtection="1">
      <alignment horizontal="right" vertical="center" wrapText="1"/>
    </xf>
    <xf numFmtId="164" fontId="31" fillId="4" borderId="8" xfId="4" applyNumberFormat="1" applyFont="1" applyFill="1" applyBorder="1" applyAlignment="1" applyProtection="1">
      <alignment horizontal="right" vertical="center" wrapText="1"/>
    </xf>
    <xf numFmtId="164" fontId="31" fillId="4" borderId="6" xfId="4" applyNumberFormat="1" applyFont="1" applyFill="1" applyBorder="1" applyAlignment="1" applyProtection="1">
      <alignment horizontal="right" vertical="center" wrapText="1"/>
    </xf>
    <xf numFmtId="0" fontId="31" fillId="8" borderId="1" xfId="4" applyFont="1" applyFill="1" applyBorder="1" applyAlignment="1" applyProtection="1">
      <alignment horizontal="right" vertical="center" wrapText="1"/>
    </xf>
    <xf numFmtId="0" fontId="31" fillId="4" borderId="1" xfId="4" applyFont="1" applyFill="1" applyBorder="1" applyAlignment="1" applyProtection="1">
      <alignment horizontal="right" vertical="center" wrapText="1"/>
    </xf>
    <xf numFmtId="0" fontId="31" fillId="8" borderId="5" xfId="4" applyFont="1" applyFill="1" applyBorder="1" applyAlignment="1" applyProtection="1">
      <alignment horizontal="right" vertical="center" wrapText="1"/>
    </xf>
    <xf numFmtId="0" fontId="31" fillId="8" borderId="8" xfId="4" applyFont="1" applyFill="1" applyBorder="1" applyAlignment="1" applyProtection="1">
      <alignment horizontal="right" vertical="center" wrapText="1"/>
    </xf>
    <xf numFmtId="0" fontId="31" fillId="8" borderId="6" xfId="4" applyFont="1" applyFill="1" applyBorder="1" applyAlignment="1" applyProtection="1">
      <alignment horizontal="right" vertical="center" wrapText="1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4" applyFont="1" applyFill="1" applyBorder="1" applyAlignment="1" applyProtection="1">
      <alignment horizontal="left" vertical="center" wrapText="1"/>
      <protection locked="0"/>
    </xf>
    <xf numFmtId="0" fontId="10" fillId="3" borderId="8" xfId="4" applyFont="1" applyFill="1" applyBorder="1" applyAlignment="1" applyProtection="1">
      <alignment horizontal="left" vertical="center" wrapText="1"/>
      <protection locked="0"/>
    </xf>
    <xf numFmtId="0" fontId="10" fillId="3" borderId="6" xfId="4" applyFont="1" applyFill="1" applyBorder="1" applyAlignment="1" applyProtection="1">
      <alignment horizontal="left"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164" fontId="31" fillId="4" borderId="1" xfId="4" applyNumberFormat="1" applyFont="1" applyFill="1" applyBorder="1" applyAlignment="1" applyProtection="1">
      <alignment horizontal="right" vertical="center" wrapText="1"/>
    </xf>
    <xf numFmtId="4" fontId="32" fillId="4" borderId="1" xfId="4" applyNumberFormat="1" applyFont="1" applyFill="1" applyBorder="1" applyAlignment="1" applyProtection="1">
      <alignment horizontal="center" vertical="center" wrapText="1"/>
    </xf>
    <xf numFmtId="0" fontId="31" fillId="6" borderId="1" xfId="4" applyFont="1" applyFill="1" applyBorder="1" applyAlignment="1" applyProtection="1">
      <alignment horizontal="center" vertical="center" wrapText="1"/>
    </xf>
    <xf numFmtId="0" fontId="34" fillId="0" borderId="1" xfId="4" applyFont="1" applyBorder="1" applyAlignment="1" applyProtection="1">
      <alignment horizontal="center" vertical="center" wrapText="1"/>
    </xf>
    <xf numFmtId="164" fontId="31" fillId="5" borderId="1" xfId="4" applyNumberFormat="1" applyFont="1" applyFill="1" applyBorder="1" applyAlignment="1" applyProtection="1">
      <alignment horizontal="center" vertical="center" wrapText="1"/>
    </xf>
    <xf numFmtId="164" fontId="31" fillId="6" borderId="1" xfId="4" applyNumberFormat="1" applyFont="1" applyFill="1" applyBorder="1" applyAlignment="1" applyProtection="1">
      <alignment horizontal="center" vertical="center" wrapText="1"/>
    </xf>
    <xf numFmtId="164" fontId="31" fillId="4" borderId="1" xfId="4" applyNumberFormat="1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 wrapText="1"/>
    </xf>
    <xf numFmtId="1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31" fillId="4" borderId="1" xfId="4" applyNumberFormat="1" applyFont="1" applyFill="1" applyBorder="1" applyAlignment="1" applyProtection="1">
      <alignment horizontal="center" vertical="center" wrapText="1"/>
    </xf>
    <xf numFmtId="4" fontId="28" fillId="3" borderId="5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26" fillId="7" borderId="1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0" borderId="33" xfId="0" applyFont="1" applyFill="1" applyBorder="1" applyAlignment="1" applyProtection="1">
      <alignment horizontal="left" vertical="center" wrapText="1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3" xfId="0" applyFont="1" applyFill="1" applyBorder="1" applyAlignment="1" applyProtection="1">
      <alignment horizontal="left" vertical="center" wrapText="1"/>
    </xf>
    <xf numFmtId="0" fontId="28" fillId="0" borderId="9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164" fontId="12" fillId="6" borderId="17" xfId="4" applyNumberFormat="1" applyFont="1" applyFill="1" applyBorder="1" applyAlignment="1" applyProtection="1">
      <alignment horizontal="center" vertical="center" wrapText="1"/>
    </xf>
    <xf numFmtId="164" fontId="12" fillId="6" borderId="16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Alignment="1" applyProtection="1">
      <alignment horizontal="right" wrapText="1"/>
    </xf>
    <xf numFmtId="0" fontId="9" fillId="0" borderId="0" xfId="4" applyFont="1" applyAlignment="1" applyProtection="1">
      <alignment horizontal="right"/>
    </xf>
    <xf numFmtId="0" fontId="12" fillId="0" borderId="0" xfId="4" applyFont="1" applyFill="1" applyBorder="1" applyAlignment="1" applyProtection="1">
      <alignment horizontal="center"/>
    </xf>
    <xf numFmtId="0" fontId="12" fillId="0" borderId="31" xfId="4" applyFont="1" applyFill="1" applyBorder="1" applyAlignment="1" applyProtection="1">
      <alignment horizontal="center"/>
    </xf>
    <xf numFmtId="0" fontId="14" fillId="6" borderId="3" xfId="4" applyFont="1" applyFill="1" applyBorder="1" applyAlignment="1" applyProtection="1">
      <alignment horizontal="center" vertical="center" wrapText="1"/>
    </xf>
    <xf numFmtId="0" fontId="14" fillId="6" borderId="4" xfId="4" applyFont="1" applyFill="1" applyBorder="1" applyAlignment="1" applyProtection="1">
      <alignment horizontal="center" vertical="center" wrapText="1"/>
    </xf>
    <xf numFmtId="0" fontId="14" fillId="6" borderId="13" xfId="4" applyFont="1" applyFill="1" applyBorder="1" applyAlignment="1" applyProtection="1">
      <alignment horizontal="center" vertical="center" wrapText="1"/>
    </xf>
    <xf numFmtId="0" fontId="9" fillId="0" borderId="30" xfId="4" applyFont="1" applyFill="1" applyBorder="1" applyAlignment="1" applyProtection="1">
      <alignment horizontal="left" vertical="center"/>
    </xf>
    <xf numFmtId="0" fontId="12" fillId="6" borderId="29" xfId="4" applyFont="1" applyFill="1" applyBorder="1" applyAlignment="1" applyProtection="1">
      <alignment horizontal="center" vertical="center"/>
    </xf>
    <xf numFmtId="0" fontId="12" fillId="6" borderId="28" xfId="4" applyFont="1" applyFill="1" applyBorder="1" applyAlignment="1" applyProtection="1">
      <alignment horizontal="center" vertical="center"/>
    </xf>
    <xf numFmtId="0" fontId="12" fillId="6" borderId="19" xfId="4" applyFont="1" applyFill="1" applyBorder="1" applyAlignment="1" applyProtection="1">
      <alignment horizontal="center" vertical="center"/>
    </xf>
    <xf numFmtId="164" fontId="13" fillId="5" borderId="25" xfId="4" applyNumberFormat="1" applyFont="1" applyFill="1" applyBorder="1" applyAlignment="1" applyProtection="1">
      <alignment horizontal="center" vertical="center" wrapText="1"/>
    </xf>
    <xf numFmtId="164" fontId="13" fillId="5" borderId="11" xfId="4" applyNumberFormat="1" applyFont="1" applyFill="1" applyBorder="1" applyAlignment="1" applyProtection="1">
      <alignment horizontal="center" vertical="center" wrapText="1"/>
    </xf>
    <xf numFmtId="164" fontId="13" fillId="5" borderId="7" xfId="4" applyNumberFormat="1" applyFont="1" applyFill="1" applyBorder="1" applyAlignment="1" applyProtection="1">
      <alignment horizontal="center" vertical="center" wrapText="1"/>
    </xf>
    <xf numFmtId="164" fontId="11" fillId="5" borderId="27" xfId="4" applyNumberFormat="1" applyFont="1" applyFill="1" applyBorder="1" applyAlignment="1" applyProtection="1">
      <alignment horizontal="center" vertical="center" wrapText="1"/>
    </xf>
    <xf numFmtId="164" fontId="11" fillId="5" borderId="26" xfId="4" applyNumberFormat="1" applyFont="1" applyFill="1" applyBorder="1" applyAlignment="1" applyProtection="1">
      <alignment horizontal="center" vertical="center" wrapText="1"/>
    </xf>
    <xf numFmtId="164" fontId="11" fillId="5" borderId="25" xfId="4" applyNumberFormat="1" applyFont="1" applyFill="1" applyBorder="1" applyAlignment="1" applyProtection="1">
      <alignment horizontal="center" vertical="center" wrapText="1"/>
    </xf>
    <xf numFmtId="164" fontId="11" fillId="5" borderId="7" xfId="4" applyNumberFormat="1" applyFont="1" applyFill="1" applyBorder="1" applyAlignment="1" applyProtection="1">
      <alignment horizontal="center" vertical="center" wrapText="1"/>
    </xf>
    <xf numFmtId="164" fontId="11" fillId="5" borderId="23" xfId="4" applyNumberFormat="1" applyFont="1" applyFill="1" applyBorder="1" applyAlignment="1" applyProtection="1">
      <alignment horizontal="center" vertical="center" wrapText="1"/>
    </xf>
    <xf numFmtId="164" fontId="11" fillId="5" borderId="21" xfId="4" applyNumberFormat="1" applyFont="1" applyFill="1" applyBorder="1" applyAlignment="1" applyProtection="1">
      <alignment horizontal="center" vertical="center" wrapText="1"/>
    </xf>
    <xf numFmtId="164" fontId="11" fillId="5" borderId="24" xfId="4" applyNumberFormat="1" applyFont="1" applyFill="1" applyBorder="1" applyAlignment="1" applyProtection="1">
      <alignment horizontal="center" vertical="center" wrapText="1"/>
    </xf>
    <xf numFmtId="164" fontId="11" fillId="5" borderId="22" xfId="4" applyNumberFormat="1" applyFont="1" applyFill="1" applyBorder="1" applyAlignment="1" applyProtection="1">
      <alignment horizontal="center" vertical="center" wrapText="1"/>
    </xf>
    <xf numFmtId="0" fontId="11" fillId="8" borderId="37" xfId="4" applyFont="1" applyFill="1" applyBorder="1" applyAlignment="1" applyProtection="1">
      <alignment horizontal="center"/>
    </xf>
    <xf numFmtId="0" fontId="11" fillId="8" borderId="4" xfId="4" applyFont="1" applyFill="1" applyBorder="1" applyAlignment="1" applyProtection="1">
      <alignment horizontal="center"/>
    </xf>
    <xf numFmtId="0" fontId="11" fillId="8" borderId="40" xfId="4" applyFont="1" applyFill="1" applyBorder="1" applyAlignment="1" applyProtection="1">
      <alignment horizontal="center"/>
    </xf>
    <xf numFmtId="0" fontId="10" fillId="3" borderId="5" xfId="4" applyFont="1" applyFill="1" applyBorder="1" applyAlignment="1" applyProtection="1">
      <alignment horizontal="left" vertical="center" wrapText="1"/>
    </xf>
    <xf numFmtId="0" fontId="10" fillId="3" borderId="8" xfId="4" applyFont="1" applyFill="1" applyBorder="1" applyAlignment="1" applyProtection="1">
      <alignment horizontal="left" vertical="center" wrapText="1"/>
    </xf>
    <xf numFmtId="0" fontId="10" fillId="3" borderId="6" xfId="4" applyFont="1" applyFill="1" applyBorder="1" applyAlignment="1" applyProtection="1">
      <alignment horizontal="left" vertical="center" wrapText="1"/>
    </xf>
    <xf numFmtId="164" fontId="11" fillId="5" borderId="8" xfId="4" applyNumberFormat="1" applyFont="1" applyFill="1" applyBorder="1" applyAlignment="1" applyProtection="1">
      <alignment horizontal="center" vertical="center" wrapText="1"/>
    </xf>
    <xf numFmtId="164" fontId="11" fillId="5" borderId="6" xfId="4" applyNumberFormat="1" applyFont="1" applyFill="1" applyBorder="1" applyAlignment="1" applyProtection="1">
      <alignment horizontal="center" vertical="center" wrapText="1"/>
    </xf>
    <xf numFmtId="164" fontId="11" fillId="5" borderId="5" xfId="4" applyNumberFormat="1" applyFont="1" applyFill="1" applyBorder="1" applyAlignment="1" applyProtection="1">
      <alignment horizontal="center" vertical="center" wrapText="1"/>
    </xf>
    <xf numFmtId="0" fontId="10" fillId="3" borderId="10" xfId="4" applyFont="1" applyFill="1" applyBorder="1" applyAlignment="1" applyProtection="1">
      <alignment horizontal="left" vertical="center" wrapText="1"/>
    </xf>
    <xf numFmtId="0" fontId="10" fillId="3" borderId="33" xfId="4" applyFont="1" applyFill="1" applyBorder="1" applyAlignment="1" applyProtection="1">
      <alignment horizontal="left" vertical="center" wrapText="1"/>
    </xf>
    <xf numFmtId="0" fontId="10" fillId="3" borderId="41" xfId="4" applyFont="1" applyFill="1" applyBorder="1" applyAlignment="1" applyProtection="1">
      <alignment horizontal="left" vertical="center" wrapText="1"/>
    </xf>
    <xf numFmtId="0" fontId="15" fillId="4" borderId="43" xfId="4" applyFont="1" applyFill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0" fontId="15" fillId="4" borderId="12" xfId="4" applyFont="1" applyFill="1" applyBorder="1" applyAlignment="1" applyProtection="1">
      <alignment horizontal="center" vertical="center"/>
    </xf>
    <xf numFmtId="164" fontId="12" fillId="6" borderId="18" xfId="4" applyNumberFormat="1" applyFont="1" applyFill="1" applyBorder="1" applyAlignment="1" applyProtection="1">
      <alignment horizontal="center" vertical="center" wrapText="1"/>
    </xf>
    <xf numFmtId="4" fontId="10" fillId="3" borderId="5" xfId="4" applyNumberFormat="1" applyFont="1" applyFill="1" applyBorder="1" applyAlignment="1" applyProtection="1">
      <alignment horizontal="center"/>
      <protection locked="0"/>
    </xf>
    <xf numFmtId="4" fontId="10" fillId="3" borderId="6" xfId="4" applyNumberFormat="1" applyFont="1" applyFill="1" applyBorder="1" applyAlignment="1" applyProtection="1">
      <alignment horizontal="center"/>
      <protection locked="0"/>
    </xf>
    <xf numFmtId="4" fontId="10" fillId="3" borderId="5" xfId="4" applyNumberFormat="1" applyFont="1" applyFill="1" applyBorder="1" applyAlignment="1" applyProtection="1">
      <alignment horizontal="center"/>
    </xf>
    <xf numFmtId="4" fontId="10" fillId="3" borderId="6" xfId="4" applyNumberFormat="1" applyFont="1" applyFill="1" applyBorder="1" applyAlignment="1" applyProtection="1">
      <alignment horizontal="center"/>
    </xf>
    <xf numFmtId="164" fontId="12" fillId="4" borderId="3" xfId="4" applyNumberFormat="1" applyFont="1" applyFill="1" applyBorder="1" applyAlignment="1" applyProtection="1">
      <alignment horizontal="center" vertical="center" wrapText="1"/>
    </xf>
    <xf numFmtId="164" fontId="12" fillId="4" borderId="4" xfId="4" applyNumberFormat="1" applyFont="1" applyFill="1" applyBorder="1" applyAlignment="1" applyProtection="1">
      <alignment horizontal="center" vertical="center" wrapText="1"/>
    </xf>
    <xf numFmtId="4" fontId="10" fillId="3" borderId="10" xfId="4" applyNumberFormat="1" applyFont="1" applyFill="1" applyBorder="1" applyAlignment="1" applyProtection="1">
      <alignment horizontal="center"/>
      <protection locked="0"/>
    </xf>
    <xf numFmtId="4" fontId="10" fillId="3" borderId="41" xfId="4" applyNumberFormat="1" applyFont="1" applyFill="1" applyBorder="1" applyAlignment="1" applyProtection="1">
      <alignment horizontal="center"/>
      <protection locked="0"/>
    </xf>
    <xf numFmtId="4" fontId="8" fillId="4" borderId="3" xfId="4" applyNumberFormat="1" applyFont="1" applyFill="1" applyBorder="1" applyAlignment="1" applyProtection="1">
      <alignment horizontal="center"/>
    </xf>
    <xf numFmtId="4" fontId="8" fillId="4" borderId="4" xfId="4" applyNumberFormat="1" applyFont="1" applyFill="1" applyBorder="1" applyAlignment="1" applyProtection="1">
      <alignment horizontal="center"/>
    </xf>
    <xf numFmtId="4" fontId="8" fillId="4" borderId="13" xfId="4" applyNumberFormat="1" applyFont="1" applyFill="1" applyBorder="1" applyAlignment="1" applyProtection="1">
      <alignment horizontal="center"/>
    </xf>
    <xf numFmtId="4" fontId="9" fillId="4" borderId="36" xfId="4" applyNumberFormat="1" applyFont="1" applyFill="1" applyBorder="1" applyAlignment="1" applyProtection="1">
      <alignment horizontal="center" vertical="center" wrapText="1"/>
    </xf>
    <xf numFmtId="4" fontId="8" fillId="4" borderId="48" xfId="4" applyNumberFormat="1" applyFont="1" applyFill="1" applyBorder="1" applyAlignment="1" applyProtection="1">
      <alignment horizontal="center" vertical="center" wrapText="1"/>
    </xf>
    <xf numFmtId="4" fontId="8" fillId="4" borderId="36" xfId="4" applyNumberFormat="1" applyFont="1" applyFill="1" applyBorder="1" applyAlignment="1" applyProtection="1">
      <alignment horizontal="center" vertical="center" wrapText="1"/>
    </xf>
    <xf numFmtId="4" fontId="8" fillId="4" borderId="49" xfId="4" applyNumberFormat="1" applyFont="1" applyFill="1" applyBorder="1" applyAlignment="1" applyProtection="1">
      <alignment horizontal="center" vertical="center" wrapText="1"/>
    </xf>
    <xf numFmtId="4" fontId="11" fillId="4" borderId="36" xfId="4" applyNumberFormat="1" applyFont="1" applyFill="1" applyBorder="1" applyAlignment="1" applyProtection="1">
      <alignment horizontal="center" vertical="center" wrapText="1"/>
    </xf>
    <xf numFmtId="4" fontId="11" fillId="4" borderId="48" xfId="4" applyNumberFormat="1" applyFont="1" applyFill="1" applyBorder="1" applyAlignment="1" applyProtection="1">
      <alignment horizontal="center" vertical="center" wrapText="1"/>
    </xf>
    <xf numFmtId="164" fontId="12" fillId="4" borderId="13" xfId="4" applyNumberFormat="1" applyFont="1" applyFill="1" applyBorder="1" applyAlignment="1" applyProtection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6" xfId="0" applyFont="1" applyFill="1" applyBorder="1" applyAlignment="1" applyProtection="1">
      <alignment horizontal="center" vertical="center"/>
    </xf>
    <xf numFmtId="164" fontId="31" fillId="4" borderId="5" xfId="4" applyNumberFormat="1" applyFont="1" applyFill="1" applyBorder="1" applyAlignment="1" applyProtection="1">
      <alignment horizontal="center" vertical="center" wrapText="1"/>
    </xf>
    <xf numFmtId="164" fontId="31" fillId="4" borderId="8" xfId="4" applyNumberFormat="1" applyFont="1" applyFill="1" applyBorder="1" applyAlignment="1" applyProtection="1">
      <alignment horizontal="center" vertical="center" wrapText="1"/>
    </xf>
    <xf numFmtId="164" fontId="31" fillId="4" borderId="6" xfId="4" applyNumberFormat="1" applyFont="1" applyFill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2 3" xfId="6" xr:uid="{00000000-0005-0000-0000-000003000000}"/>
    <cellStyle name="Обычный 3" xfId="4" xr:uid="{00000000-0005-0000-0000-000004000000}"/>
    <cellStyle name="Обычный 3 2" xfId="7" xr:uid="{00000000-0005-0000-0000-000005000000}"/>
    <cellStyle name="Финансовый 2" xfId="2" xr:uid="{00000000-0005-0000-0000-000006000000}"/>
    <cellStyle name="Финансовый 2 2" xfId="5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4"/>
  <sheetViews>
    <sheetView workbookViewId="0">
      <selection activeCell="F11" sqref="F11"/>
    </sheetView>
  </sheetViews>
  <sheetFormatPr defaultRowHeight="14.4" x14ac:dyDescent="0.3"/>
  <sheetData>
    <row r="3" spans="2:2" x14ac:dyDescent="0.3">
      <c r="B3" t="s">
        <v>19</v>
      </c>
    </row>
    <row r="4" spans="2:2" x14ac:dyDescent="0.3">
      <c r="B4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zoomScale="90" zoomScaleNormal="90" workbookViewId="0">
      <selection activeCell="A12" sqref="A12:K12"/>
    </sheetView>
  </sheetViews>
  <sheetFormatPr defaultRowHeight="14.4" x14ac:dyDescent="0.3"/>
  <sheetData>
    <row r="1" spans="1:11" ht="24.75" customHeight="1" x14ac:dyDescent="0.3">
      <c r="A1" s="134" t="s">
        <v>89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x14ac:dyDescent="0.3">
      <c r="A2" s="137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1" x14ac:dyDescent="0.3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1" x14ac:dyDescent="0.3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9"/>
    </row>
    <row r="5" spans="1:11" x14ac:dyDescent="0.3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1" x14ac:dyDescent="0.3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9"/>
    </row>
    <row r="7" spans="1:11" x14ac:dyDescent="0.3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9"/>
    </row>
    <row r="8" spans="1:11" x14ac:dyDescent="0.3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9"/>
    </row>
    <row r="9" spans="1:11" x14ac:dyDescent="0.3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9"/>
    </row>
    <row r="10" spans="1:11" x14ac:dyDescent="0.3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21.75" customHeight="1" x14ac:dyDescent="0.3">
      <c r="A11" s="143" t="s">
        <v>63</v>
      </c>
      <c r="B11" s="144"/>
      <c r="C11" s="144"/>
      <c r="D11" s="144"/>
      <c r="E11" s="144"/>
      <c r="F11" s="144"/>
      <c r="G11" s="145">
        <f>'Приложение 2 Расчет предложения'!H11</f>
        <v>0</v>
      </c>
      <c r="H11" s="145"/>
      <c r="I11" s="145"/>
      <c r="J11" s="145"/>
      <c r="K11" s="146"/>
    </row>
    <row r="12" spans="1:11" ht="39.75" customHeight="1" thickBot="1" x14ac:dyDescent="0.35">
      <c r="A12" s="154" t="s">
        <v>64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6"/>
    </row>
    <row r="13" spans="1:11" ht="63" customHeight="1" thickBot="1" x14ac:dyDescent="0.35">
      <c r="A13" s="157" t="s">
        <v>65</v>
      </c>
      <c r="B13" s="158"/>
      <c r="C13" s="158"/>
      <c r="D13" s="158"/>
      <c r="E13" s="159"/>
      <c r="F13" s="160" t="s">
        <v>20</v>
      </c>
      <c r="G13" s="160"/>
      <c r="H13" s="160"/>
      <c r="I13" s="160"/>
      <c r="J13" s="160"/>
      <c r="K13" s="161"/>
    </row>
    <row r="14" spans="1:11" x14ac:dyDescent="0.3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x14ac:dyDescent="0.3">
      <c r="A15" s="143" t="s">
        <v>67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62"/>
    </row>
    <row r="16" spans="1:11" x14ac:dyDescent="0.3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8"/>
    </row>
    <row r="17" spans="1:11" ht="33" customHeight="1" x14ac:dyDescent="0.3">
      <c r="A17" s="163" t="s">
        <v>68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</row>
    <row r="18" spans="1:11" ht="25.5" customHeight="1" x14ac:dyDescent="0.3">
      <c r="A18" s="147" t="s">
        <v>90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9"/>
    </row>
    <row r="19" spans="1:11" x14ac:dyDescent="0.3">
      <c r="A19" s="150"/>
      <c r="B19" s="148"/>
      <c r="C19" s="148"/>
      <c r="D19" s="148"/>
      <c r="E19" s="148"/>
      <c r="F19" s="148"/>
      <c r="G19" s="148"/>
      <c r="H19" s="148"/>
      <c r="I19" s="148"/>
      <c r="J19" s="148"/>
      <c r="K19" s="149"/>
    </row>
    <row r="20" spans="1:11" x14ac:dyDescent="0.3">
      <c r="A20" s="150"/>
      <c r="B20" s="148"/>
      <c r="C20" s="148"/>
      <c r="D20" s="148"/>
      <c r="E20" s="148"/>
      <c r="F20" s="148"/>
      <c r="G20" s="148"/>
      <c r="H20" s="148"/>
      <c r="I20" s="148"/>
      <c r="J20" s="148"/>
      <c r="K20" s="149"/>
    </row>
    <row r="21" spans="1:11" x14ac:dyDescent="0.3">
      <c r="A21" s="150"/>
      <c r="B21" s="148"/>
      <c r="C21" s="148"/>
      <c r="D21" s="148"/>
      <c r="E21" s="148"/>
      <c r="F21" s="148"/>
      <c r="G21" s="148"/>
      <c r="H21" s="148"/>
      <c r="I21" s="148"/>
      <c r="J21" s="148"/>
      <c r="K21" s="149"/>
    </row>
    <row r="22" spans="1:11" x14ac:dyDescent="0.3">
      <c r="A22" s="150"/>
      <c r="B22" s="148"/>
      <c r="C22" s="148"/>
      <c r="D22" s="148"/>
      <c r="E22" s="148"/>
      <c r="F22" s="148"/>
      <c r="G22" s="148"/>
      <c r="H22" s="148"/>
      <c r="I22" s="148"/>
      <c r="J22" s="148"/>
      <c r="K22" s="149"/>
    </row>
    <row r="23" spans="1:11" x14ac:dyDescent="0.3">
      <c r="A23" s="150"/>
      <c r="B23" s="148"/>
      <c r="C23" s="148"/>
      <c r="D23" s="148"/>
      <c r="E23" s="148"/>
      <c r="F23" s="148"/>
      <c r="G23" s="148"/>
      <c r="H23" s="148"/>
      <c r="I23" s="148"/>
      <c r="J23" s="148"/>
      <c r="K23" s="149"/>
    </row>
    <row r="24" spans="1:11" x14ac:dyDescent="0.3">
      <c r="A24" s="150"/>
      <c r="B24" s="148"/>
      <c r="C24" s="148"/>
      <c r="D24" s="148"/>
      <c r="E24" s="148"/>
      <c r="F24" s="148"/>
      <c r="G24" s="148"/>
      <c r="H24" s="148"/>
      <c r="I24" s="148"/>
      <c r="J24" s="148"/>
      <c r="K24" s="149"/>
    </row>
    <row r="25" spans="1:11" x14ac:dyDescent="0.3">
      <c r="A25" s="150"/>
      <c r="B25" s="148"/>
      <c r="C25" s="148"/>
      <c r="D25" s="148"/>
      <c r="E25" s="148"/>
      <c r="F25" s="148"/>
      <c r="G25" s="148"/>
      <c r="H25" s="148"/>
      <c r="I25" s="148"/>
      <c r="J25" s="148"/>
      <c r="K25" s="149"/>
    </row>
    <row r="26" spans="1:11" x14ac:dyDescent="0.3">
      <c r="A26" s="150"/>
      <c r="B26" s="148"/>
      <c r="C26" s="148"/>
      <c r="D26" s="148"/>
      <c r="E26" s="148"/>
      <c r="F26" s="148"/>
      <c r="G26" s="148"/>
      <c r="H26" s="148"/>
      <c r="I26" s="148"/>
      <c r="J26" s="148"/>
      <c r="K26" s="149"/>
    </row>
    <row r="27" spans="1:11" ht="15" thickBot="1" x14ac:dyDescent="0.3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3"/>
    </row>
  </sheetData>
  <mergeCells count="10">
    <mergeCell ref="A1:K1"/>
    <mergeCell ref="A2:K10"/>
    <mergeCell ref="A11:F11"/>
    <mergeCell ref="G11:K11"/>
    <mergeCell ref="A18:K27"/>
    <mergeCell ref="A12:K12"/>
    <mergeCell ref="A13:E13"/>
    <mergeCell ref="F13:K13"/>
    <mergeCell ref="A15:K15"/>
    <mergeCell ref="A17:K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Лист8!$E$15:$E$16</xm:f>
          </x14:formula1>
          <xm:sqref>F13:K13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79"/>
  <sheetViews>
    <sheetView view="pageBreakPreview" topLeftCell="A67" zoomScale="80" zoomScaleNormal="100" zoomScaleSheetLayoutView="80" workbookViewId="0">
      <selection activeCell="H57" sqref="H57"/>
    </sheetView>
  </sheetViews>
  <sheetFormatPr defaultRowHeight="13.8" x14ac:dyDescent="0.3"/>
  <cols>
    <col min="1" max="1" width="23.6640625" style="116" customWidth="1"/>
    <col min="2" max="2" width="47.109375" style="116" customWidth="1"/>
    <col min="3" max="3" width="32" style="116" customWidth="1"/>
    <col min="4" max="4" width="25.5546875" style="116" customWidth="1"/>
    <col min="5" max="5" width="20.33203125" style="116" customWidth="1"/>
    <col min="6" max="6" width="17.109375" style="116" customWidth="1"/>
    <col min="7" max="7" width="22" style="116" customWidth="1"/>
    <col min="8" max="8" width="25.5546875" style="116" customWidth="1"/>
    <col min="9" max="9" width="20.5546875" style="116" customWidth="1"/>
    <col min="10" max="10" width="9" style="116" customWidth="1"/>
    <col min="11" max="11" width="10.44140625" style="116" hidden="1" customWidth="1"/>
    <col min="12" max="249" width="9.109375" style="116"/>
    <col min="250" max="250" width="12" style="116" customWidth="1"/>
    <col min="251" max="251" width="43.109375" style="116" customWidth="1"/>
    <col min="252" max="252" width="30.88671875" style="116" customWidth="1"/>
    <col min="253" max="253" width="16.5546875" style="116" customWidth="1"/>
    <col min="254" max="254" width="10.5546875" style="116" customWidth="1"/>
    <col min="255" max="255" width="13.6640625" style="116" customWidth="1"/>
    <col min="256" max="256" width="19.33203125" style="116" customWidth="1"/>
    <col min="257" max="257" width="20.33203125" style="116" customWidth="1"/>
    <col min="258" max="505" width="9.109375" style="116"/>
    <col min="506" max="506" width="12" style="116" customWidth="1"/>
    <col min="507" max="507" width="43.109375" style="116" customWidth="1"/>
    <col min="508" max="508" width="30.88671875" style="116" customWidth="1"/>
    <col min="509" max="509" width="16.5546875" style="116" customWidth="1"/>
    <col min="510" max="510" width="10.5546875" style="116" customWidth="1"/>
    <col min="511" max="511" width="13.6640625" style="116" customWidth="1"/>
    <col min="512" max="512" width="19.33203125" style="116" customWidth="1"/>
    <col min="513" max="513" width="20.33203125" style="116" customWidth="1"/>
    <col min="514" max="761" width="9.109375" style="116"/>
    <col min="762" max="762" width="12" style="116" customWidth="1"/>
    <col min="763" max="763" width="43.109375" style="116" customWidth="1"/>
    <col min="764" max="764" width="30.88671875" style="116" customWidth="1"/>
    <col min="765" max="765" width="16.5546875" style="116" customWidth="1"/>
    <col min="766" max="766" width="10.5546875" style="116" customWidth="1"/>
    <col min="767" max="767" width="13.6640625" style="116" customWidth="1"/>
    <col min="768" max="768" width="19.33203125" style="116" customWidth="1"/>
    <col min="769" max="769" width="20.33203125" style="116" customWidth="1"/>
    <col min="770" max="1017" width="9.109375" style="116"/>
    <col min="1018" max="1018" width="12" style="116" customWidth="1"/>
    <col min="1019" max="1019" width="43.109375" style="116" customWidth="1"/>
    <col min="1020" max="1020" width="30.88671875" style="116" customWidth="1"/>
    <col min="1021" max="1021" width="16.5546875" style="116" customWidth="1"/>
    <col min="1022" max="1022" width="10.5546875" style="116" customWidth="1"/>
    <col min="1023" max="1023" width="13.6640625" style="116" customWidth="1"/>
    <col min="1024" max="1024" width="19.33203125" style="116" customWidth="1"/>
    <col min="1025" max="1025" width="20.33203125" style="116" customWidth="1"/>
    <col min="1026" max="1273" width="9.109375" style="116"/>
    <col min="1274" max="1274" width="12" style="116" customWidth="1"/>
    <col min="1275" max="1275" width="43.109375" style="116" customWidth="1"/>
    <col min="1276" max="1276" width="30.88671875" style="116" customWidth="1"/>
    <col min="1277" max="1277" width="16.5546875" style="116" customWidth="1"/>
    <col min="1278" max="1278" width="10.5546875" style="116" customWidth="1"/>
    <col min="1279" max="1279" width="13.6640625" style="116" customWidth="1"/>
    <col min="1280" max="1280" width="19.33203125" style="116" customWidth="1"/>
    <col min="1281" max="1281" width="20.33203125" style="116" customWidth="1"/>
    <col min="1282" max="1529" width="9.109375" style="116"/>
    <col min="1530" max="1530" width="12" style="116" customWidth="1"/>
    <col min="1531" max="1531" width="43.109375" style="116" customWidth="1"/>
    <col min="1532" max="1532" width="30.88671875" style="116" customWidth="1"/>
    <col min="1533" max="1533" width="16.5546875" style="116" customWidth="1"/>
    <col min="1534" max="1534" width="10.5546875" style="116" customWidth="1"/>
    <col min="1535" max="1535" width="13.6640625" style="116" customWidth="1"/>
    <col min="1536" max="1536" width="19.33203125" style="116" customWidth="1"/>
    <col min="1537" max="1537" width="20.33203125" style="116" customWidth="1"/>
    <col min="1538" max="1785" width="9.109375" style="116"/>
    <col min="1786" max="1786" width="12" style="116" customWidth="1"/>
    <col min="1787" max="1787" width="43.109375" style="116" customWidth="1"/>
    <col min="1788" max="1788" width="30.88671875" style="116" customWidth="1"/>
    <col min="1789" max="1789" width="16.5546875" style="116" customWidth="1"/>
    <col min="1790" max="1790" width="10.5546875" style="116" customWidth="1"/>
    <col min="1791" max="1791" width="13.6640625" style="116" customWidth="1"/>
    <col min="1792" max="1792" width="19.33203125" style="116" customWidth="1"/>
    <col min="1793" max="1793" width="20.33203125" style="116" customWidth="1"/>
    <col min="1794" max="2041" width="9.109375" style="116"/>
    <col min="2042" max="2042" width="12" style="116" customWidth="1"/>
    <col min="2043" max="2043" width="43.109375" style="116" customWidth="1"/>
    <col min="2044" max="2044" width="30.88671875" style="116" customWidth="1"/>
    <col min="2045" max="2045" width="16.5546875" style="116" customWidth="1"/>
    <col min="2046" max="2046" width="10.5546875" style="116" customWidth="1"/>
    <col min="2047" max="2047" width="13.6640625" style="116" customWidth="1"/>
    <col min="2048" max="2048" width="19.33203125" style="116" customWidth="1"/>
    <col min="2049" max="2049" width="20.33203125" style="116" customWidth="1"/>
    <col min="2050" max="2297" width="9.109375" style="116"/>
    <col min="2298" max="2298" width="12" style="116" customWidth="1"/>
    <col min="2299" max="2299" width="43.109375" style="116" customWidth="1"/>
    <col min="2300" max="2300" width="30.88671875" style="116" customWidth="1"/>
    <col min="2301" max="2301" width="16.5546875" style="116" customWidth="1"/>
    <col min="2302" max="2302" width="10.5546875" style="116" customWidth="1"/>
    <col min="2303" max="2303" width="13.6640625" style="116" customWidth="1"/>
    <col min="2304" max="2304" width="19.33203125" style="116" customWidth="1"/>
    <col min="2305" max="2305" width="20.33203125" style="116" customWidth="1"/>
    <col min="2306" max="2553" width="9.109375" style="116"/>
    <col min="2554" max="2554" width="12" style="116" customWidth="1"/>
    <col min="2555" max="2555" width="43.109375" style="116" customWidth="1"/>
    <col min="2556" max="2556" width="30.88671875" style="116" customWidth="1"/>
    <col min="2557" max="2557" width="16.5546875" style="116" customWidth="1"/>
    <col min="2558" max="2558" width="10.5546875" style="116" customWidth="1"/>
    <col min="2559" max="2559" width="13.6640625" style="116" customWidth="1"/>
    <col min="2560" max="2560" width="19.33203125" style="116" customWidth="1"/>
    <col min="2561" max="2561" width="20.33203125" style="116" customWidth="1"/>
    <col min="2562" max="2809" width="9.109375" style="116"/>
    <col min="2810" max="2810" width="12" style="116" customWidth="1"/>
    <col min="2811" max="2811" width="43.109375" style="116" customWidth="1"/>
    <col min="2812" max="2812" width="30.88671875" style="116" customWidth="1"/>
    <col min="2813" max="2813" width="16.5546875" style="116" customWidth="1"/>
    <col min="2814" max="2814" width="10.5546875" style="116" customWidth="1"/>
    <col min="2815" max="2815" width="13.6640625" style="116" customWidth="1"/>
    <col min="2816" max="2816" width="19.33203125" style="116" customWidth="1"/>
    <col min="2817" max="2817" width="20.33203125" style="116" customWidth="1"/>
    <col min="2818" max="3065" width="9.109375" style="116"/>
    <col min="3066" max="3066" width="12" style="116" customWidth="1"/>
    <col min="3067" max="3067" width="43.109375" style="116" customWidth="1"/>
    <col min="3068" max="3068" width="30.88671875" style="116" customWidth="1"/>
    <col min="3069" max="3069" width="16.5546875" style="116" customWidth="1"/>
    <col min="3070" max="3070" width="10.5546875" style="116" customWidth="1"/>
    <col min="3071" max="3071" width="13.6640625" style="116" customWidth="1"/>
    <col min="3072" max="3072" width="19.33203125" style="116" customWidth="1"/>
    <col min="3073" max="3073" width="20.33203125" style="116" customWidth="1"/>
    <col min="3074" max="3321" width="9.109375" style="116"/>
    <col min="3322" max="3322" width="12" style="116" customWidth="1"/>
    <col min="3323" max="3323" width="43.109375" style="116" customWidth="1"/>
    <col min="3324" max="3324" width="30.88671875" style="116" customWidth="1"/>
    <col min="3325" max="3325" width="16.5546875" style="116" customWidth="1"/>
    <col min="3326" max="3326" width="10.5546875" style="116" customWidth="1"/>
    <col min="3327" max="3327" width="13.6640625" style="116" customWidth="1"/>
    <col min="3328" max="3328" width="19.33203125" style="116" customWidth="1"/>
    <col min="3329" max="3329" width="20.33203125" style="116" customWidth="1"/>
    <col min="3330" max="3577" width="9.109375" style="116"/>
    <col min="3578" max="3578" width="12" style="116" customWidth="1"/>
    <col min="3579" max="3579" width="43.109375" style="116" customWidth="1"/>
    <col min="3580" max="3580" width="30.88671875" style="116" customWidth="1"/>
    <col min="3581" max="3581" width="16.5546875" style="116" customWidth="1"/>
    <col min="3582" max="3582" width="10.5546875" style="116" customWidth="1"/>
    <col min="3583" max="3583" width="13.6640625" style="116" customWidth="1"/>
    <col min="3584" max="3584" width="19.33203125" style="116" customWidth="1"/>
    <col min="3585" max="3585" width="20.33203125" style="116" customWidth="1"/>
    <col min="3586" max="3833" width="9.109375" style="116"/>
    <col min="3834" max="3834" width="12" style="116" customWidth="1"/>
    <col min="3835" max="3835" width="43.109375" style="116" customWidth="1"/>
    <col min="3836" max="3836" width="30.88671875" style="116" customWidth="1"/>
    <col min="3837" max="3837" width="16.5546875" style="116" customWidth="1"/>
    <col min="3838" max="3838" width="10.5546875" style="116" customWidth="1"/>
    <col min="3839" max="3839" width="13.6640625" style="116" customWidth="1"/>
    <col min="3840" max="3840" width="19.33203125" style="116" customWidth="1"/>
    <col min="3841" max="3841" width="20.33203125" style="116" customWidth="1"/>
    <col min="3842" max="4089" width="9.109375" style="116"/>
    <col min="4090" max="4090" width="12" style="116" customWidth="1"/>
    <col min="4091" max="4091" width="43.109375" style="116" customWidth="1"/>
    <col min="4092" max="4092" width="30.88671875" style="116" customWidth="1"/>
    <col min="4093" max="4093" width="16.5546875" style="116" customWidth="1"/>
    <col min="4094" max="4094" width="10.5546875" style="116" customWidth="1"/>
    <col min="4095" max="4095" width="13.6640625" style="116" customWidth="1"/>
    <col min="4096" max="4096" width="19.33203125" style="116" customWidth="1"/>
    <col min="4097" max="4097" width="20.33203125" style="116" customWidth="1"/>
    <col min="4098" max="4345" width="9.109375" style="116"/>
    <col min="4346" max="4346" width="12" style="116" customWidth="1"/>
    <col min="4347" max="4347" width="43.109375" style="116" customWidth="1"/>
    <col min="4348" max="4348" width="30.88671875" style="116" customWidth="1"/>
    <col min="4349" max="4349" width="16.5546875" style="116" customWidth="1"/>
    <col min="4350" max="4350" width="10.5546875" style="116" customWidth="1"/>
    <col min="4351" max="4351" width="13.6640625" style="116" customWidth="1"/>
    <col min="4352" max="4352" width="19.33203125" style="116" customWidth="1"/>
    <col min="4353" max="4353" width="20.33203125" style="116" customWidth="1"/>
    <col min="4354" max="4601" width="9.109375" style="116"/>
    <col min="4602" max="4602" width="12" style="116" customWidth="1"/>
    <col min="4603" max="4603" width="43.109375" style="116" customWidth="1"/>
    <col min="4604" max="4604" width="30.88671875" style="116" customWidth="1"/>
    <col min="4605" max="4605" width="16.5546875" style="116" customWidth="1"/>
    <col min="4606" max="4606" width="10.5546875" style="116" customWidth="1"/>
    <col min="4607" max="4607" width="13.6640625" style="116" customWidth="1"/>
    <col min="4608" max="4608" width="19.33203125" style="116" customWidth="1"/>
    <col min="4609" max="4609" width="20.33203125" style="116" customWidth="1"/>
    <col min="4610" max="4857" width="9.109375" style="116"/>
    <col min="4858" max="4858" width="12" style="116" customWidth="1"/>
    <col min="4859" max="4859" width="43.109375" style="116" customWidth="1"/>
    <col min="4860" max="4860" width="30.88671875" style="116" customWidth="1"/>
    <col min="4861" max="4861" width="16.5546875" style="116" customWidth="1"/>
    <col min="4862" max="4862" width="10.5546875" style="116" customWidth="1"/>
    <col min="4863" max="4863" width="13.6640625" style="116" customWidth="1"/>
    <col min="4864" max="4864" width="19.33203125" style="116" customWidth="1"/>
    <col min="4865" max="4865" width="20.33203125" style="116" customWidth="1"/>
    <col min="4866" max="5113" width="9.109375" style="116"/>
    <col min="5114" max="5114" width="12" style="116" customWidth="1"/>
    <col min="5115" max="5115" width="43.109375" style="116" customWidth="1"/>
    <col min="5116" max="5116" width="30.88671875" style="116" customWidth="1"/>
    <col min="5117" max="5117" width="16.5546875" style="116" customWidth="1"/>
    <col min="5118" max="5118" width="10.5546875" style="116" customWidth="1"/>
    <col min="5119" max="5119" width="13.6640625" style="116" customWidth="1"/>
    <col min="5120" max="5120" width="19.33203125" style="116" customWidth="1"/>
    <col min="5121" max="5121" width="20.33203125" style="116" customWidth="1"/>
    <col min="5122" max="5369" width="9.109375" style="116"/>
    <col min="5370" max="5370" width="12" style="116" customWidth="1"/>
    <col min="5371" max="5371" width="43.109375" style="116" customWidth="1"/>
    <col min="5372" max="5372" width="30.88671875" style="116" customWidth="1"/>
    <col min="5373" max="5373" width="16.5546875" style="116" customWidth="1"/>
    <col min="5374" max="5374" width="10.5546875" style="116" customWidth="1"/>
    <col min="5375" max="5375" width="13.6640625" style="116" customWidth="1"/>
    <col min="5376" max="5376" width="19.33203125" style="116" customWidth="1"/>
    <col min="5377" max="5377" width="20.33203125" style="116" customWidth="1"/>
    <col min="5378" max="5625" width="9.109375" style="116"/>
    <col min="5626" max="5626" width="12" style="116" customWidth="1"/>
    <col min="5627" max="5627" width="43.109375" style="116" customWidth="1"/>
    <col min="5628" max="5628" width="30.88671875" style="116" customWidth="1"/>
    <col min="5629" max="5629" width="16.5546875" style="116" customWidth="1"/>
    <col min="5630" max="5630" width="10.5546875" style="116" customWidth="1"/>
    <col min="5631" max="5631" width="13.6640625" style="116" customWidth="1"/>
    <col min="5632" max="5632" width="19.33203125" style="116" customWidth="1"/>
    <col min="5633" max="5633" width="20.33203125" style="116" customWidth="1"/>
    <col min="5634" max="5881" width="9.109375" style="116"/>
    <col min="5882" max="5882" width="12" style="116" customWidth="1"/>
    <col min="5883" max="5883" width="43.109375" style="116" customWidth="1"/>
    <col min="5884" max="5884" width="30.88671875" style="116" customWidth="1"/>
    <col min="5885" max="5885" width="16.5546875" style="116" customWidth="1"/>
    <col min="5886" max="5886" width="10.5546875" style="116" customWidth="1"/>
    <col min="5887" max="5887" width="13.6640625" style="116" customWidth="1"/>
    <col min="5888" max="5888" width="19.33203125" style="116" customWidth="1"/>
    <col min="5889" max="5889" width="20.33203125" style="116" customWidth="1"/>
    <col min="5890" max="6137" width="9.109375" style="116"/>
    <col min="6138" max="6138" width="12" style="116" customWidth="1"/>
    <col min="6139" max="6139" width="43.109375" style="116" customWidth="1"/>
    <col min="6140" max="6140" width="30.88671875" style="116" customWidth="1"/>
    <col min="6141" max="6141" width="16.5546875" style="116" customWidth="1"/>
    <col min="6142" max="6142" width="10.5546875" style="116" customWidth="1"/>
    <col min="6143" max="6143" width="13.6640625" style="116" customWidth="1"/>
    <col min="6144" max="6144" width="19.33203125" style="116" customWidth="1"/>
    <col min="6145" max="6145" width="20.33203125" style="116" customWidth="1"/>
    <col min="6146" max="6393" width="9.109375" style="116"/>
    <col min="6394" max="6394" width="12" style="116" customWidth="1"/>
    <col min="6395" max="6395" width="43.109375" style="116" customWidth="1"/>
    <col min="6396" max="6396" width="30.88671875" style="116" customWidth="1"/>
    <col min="6397" max="6397" width="16.5546875" style="116" customWidth="1"/>
    <col min="6398" max="6398" width="10.5546875" style="116" customWidth="1"/>
    <col min="6399" max="6399" width="13.6640625" style="116" customWidth="1"/>
    <col min="6400" max="6400" width="19.33203125" style="116" customWidth="1"/>
    <col min="6401" max="6401" width="20.33203125" style="116" customWidth="1"/>
    <col min="6402" max="6649" width="9.109375" style="116"/>
    <col min="6650" max="6650" width="12" style="116" customWidth="1"/>
    <col min="6651" max="6651" width="43.109375" style="116" customWidth="1"/>
    <col min="6652" max="6652" width="30.88671875" style="116" customWidth="1"/>
    <col min="6653" max="6653" width="16.5546875" style="116" customWidth="1"/>
    <col min="6654" max="6654" width="10.5546875" style="116" customWidth="1"/>
    <col min="6655" max="6655" width="13.6640625" style="116" customWidth="1"/>
    <col min="6656" max="6656" width="19.33203125" style="116" customWidth="1"/>
    <col min="6657" max="6657" width="20.33203125" style="116" customWidth="1"/>
    <col min="6658" max="6905" width="9.109375" style="116"/>
    <col min="6906" max="6906" width="12" style="116" customWidth="1"/>
    <col min="6907" max="6907" width="43.109375" style="116" customWidth="1"/>
    <col min="6908" max="6908" width="30.88671875" style="116" customWidth="1"/>
    <col min="6909" max="6909" width="16.5546875" style="116" customWidth="1"/>
    <col min="6910" max="6910" width="10.5546875" style="116" customWidth="1"/>
    <col min="6911" max="6911" width="13.6640625" style="116" customWidth="1"/>
    <col min="6912" max="6912" width="19.33203125" style="116" customWidth="1"/>
    <col min="6913" max="6913" width="20.33203125" style="116" customWidth="1"/>
    <col min="6914" max="7161" width="9.109375" style="116"/>
    <col min="7162" max="7162" width="12" style="116" customWidth="1"/>
    <col min="7163" max="7163" width="43.109375" style="116" customWidth="1"/>
    <col min="7164" max="7164" width="30.88671875" style="116" customWidth="1"/>
    <col min="7165" max="7165" width="16.5546875" style="116" customWidth="1"/>
    <col min="7166" max="7166" width="10.5546875" style="116" customWidth="1"/>
    <col min="7167" max="7167" width="13.6640625" style="116" customWidth="1"/>
    <col min="7168" max="7168" width="19.33203125" style="116" customWidth="1"/>
    <col min="7169" max="7169" width="20.33203125" style="116" customWidth="1"/>
    <col min="7170" max="7417" width="9.109375" style="116"/>
    <col min="7418" max="7418" width="12" style="116" customWidth="1"/>
    <col min="7419" max="7419" width="43.109375" style="116" customWidth="1"/>
    <col min="7420" max="7420" width="30.88671875" style="116" customWidth="1"/>
    <col min="7421" max="7421" width="16.5546875" style="116" customWidth="1"/>
    <col min="7422" max="7422" width="10.5546875" style="116" customWidth="1"/>
    <col min="7423" max="7423" width="13.6640625" style="116" customWidth="1"/>
    <col min="7424" max="7424" width="19.33203125" style="116" customWidth="1"/>
    <col min="7425" max="7425" width="20.33203125" style="116" customWidth="1"/>
    <col min="7426" max="7673" width="9.109375" style="116"/>
    <col min="7674" max="7674" width="12" style="116" customWidth="1"/>
    <col min="7675" max="7675" width="43.109375" style="116" customWidth="1"/>
    <col min="7676" max="7676" width="30.88671875" style="116" customWidth="1"/>
    <col min="7677" max="7677" width="16.5546875" style="116" customWidth="1"/>
    <col min="7678" max="7678" width="10.5546875" style="116" customWidth="1"/>
    <col min="7679" max="7679" width="13.6640625" style="116" customWidth="1"/>
    <col min="7680" max="7680" width="19.33203125" style="116" customWidth="1"/>
    <col min="7681" max="7681" width="20.33203125" style="116" customWidth="1"/>
    <col min="7682" max="7929" width="9.109375" style="116"/>
    <col min="7930" max="7930" width="12" style="116" customWidth="1"/>
    <col min="7931" max="7931" width="43.109375" style="116" customWidth="1"/>
    <col min="7932" max="7932" width="30.88671875" style="116" customWidth="1"/>
    <col min="7933" max="7933" width="16.5546875" style="116" customWidth="1"/>
    <col min="7934" max="7934" width="10.5546875" style="116" customWidth="1"/>
    <col min="7935" max="7935" width="13.6640625" style="116" customWidth="1"/>
    <col min="7936" max="7936" width="19.33203125" style="116" customWidth="1"/>
    <col min="7937" max="7937" width="20.33203125" style="116" customWidth="1"/>
    <col min="7938" max="8185" width="9.109375" style="116"/>
    <col min="8186" max="8186" width="12" style="116" customWidth="1"/>
    <col min="8187" max="8187" width="43.109375" style="116" customWidth="1"/>
    <col min="8188" max="8188" width="30.88671875" style="116" customWidth="1"/>
    <col min="8189" max="8189" width="16.5546875" style="116" customWidth="1"/>
    <col min="8190" max="8190" width="10.5546875" style="116" customWidth="1"/>
    <col min="8191" max="8191" width="13.6640625" style="116" customWidth="1"/>
    <col min="8192" max="8192" width="19.33203125" style="116" customWidth="1"/>
    <col min="8193" max="8193" width="20.33203125" style="116" customWidth="1"/>
    <col min="8194" max="8441" width="9.109375" style="116"/>
    <col min="8442" max="8442" width="12" style="116" customWidth="1"/>
    <col min="8443" max="8443" width="43.109375" style="116" customWidth="1"/>
    <col min="8444" max="8444" width="30.88671875" style="116" customWidth="1"/>
    <col min="8445" max="8445" width="16.5546875" style="116" customWidth="1"/>
    <col min="8446" max="8446" width="10.5546875" style="116" customWidth="1"/>
    <col min="8447" max="8447" width="13.6640625" style="116" customWidth="1"/>
    <col min="8448" max="8448" width="19.33203125" style="116" customWidth="1"/>
    <col min="8449" max="8449" width="20.33203125" style="116" customWidth="1"/>
    <col min="8450" max="8697" width="9.109375" style="116"/>
    <col min="8698" max="8698" width="12" style="116" customWidth="1"/>
    <col min="8699" max="8699" width="43.109375" style="116" customWidth="1"/>
    <col min="8700" max="8700" width="30.88671875" style="116" customWidth="1"/>
    <col min="8701" max="8701" width="16.5546875" style="116" customWidth="1"/>
    <col min="8702" max="8702" width="10.5546875" style="116" customWidth="1"/>
    <col min="8703" max="8703" width="13.6640625" style="116" customWidth="1"/>
    <col min="8704" max="8704" width="19.33203125" style="116" customWidth="1"/>
    <col min="8705" max="8705" width="20.33203125" style="116" customWidth="1"/>
    <col min="8706" max="8953" width="9.109375" style="116"/>
    <col min="8954" max="8954" width="12" style="116" customWidth="1"/>
    <col min="8955" max="8955" width="43.109375" style="116" customWidth="1"/>
    <col min="8956" max="8956" width="30.88671875" style="116" customWidth="1"/>
    <col min="8957" max="8957" width="16.5546875" style="116" customWidth="1"/>
    <col min="8958" max="8958" width="10.5546875" style="116" customWidth="1"/>
    <col min="8959" max="8959" width="13.6640625" style="116" customWidth="1"/>
    <col min="8960" max="8960" width="19.33203125" style="116" customWidth="1"/>
    <col min="8961" max="8961" width="20.33203125" style="116" customWidth="1"/>
    <col min="8962" max="9209" width="9.109375" style="116"/>
    <col min="9210" max="9210" width="12" style="116" customWidth="1"/>
    <col min="9211" max="9211" width="43.109375" style="116" customWidth="1"/>
    <col min="9212" max="9212" width="30.88671875" style="116" customWidth="1"/>
    <col min="9213" max="9213" width="16.5546875" style="116" customWidth="1"/>
    <col min="9214" max="9214" width="10.5546875" style="116" customWidth="1"/>
    <col min="9215" max="9215" width="13.6640625" style="116" customWidth="1"/>
    <col min="9216" max="9216" width="19.33203125" style="116" customWidth="1"/>
    <col min="9217" max="9217" width="20.33203125" style="116" customWidth="1"/>
    <col min="9218" max="9465" width="9.109375" style="116"/>
    <col min="9466" max="9466" width="12" style="116" customWidth="1"/>
    <col min="9467" max="9467" width="43.109375" style="116" customWidth="1"/>
    <col min="9468" max="9468" width="30.88671875" style="116" customWidth="1"/>
    <col min="9469" max="9469" width="16.5546875" style="116" customWidth="1"/>
    <col min="9470" max="9470" width="10.5546875" style="116" customWidth="1"/>
    <col min="9471" max="9471" width="13.6640625" style="116" customWidth="1"/>
    <col min="9472" max="9472" width="19.33203125" style="116" customWidth="1"/>
    <col min="9473" max="9473" width="20.33203125" style="116" customWidth="1"/>
    <col min="9474" max="9721" width="9.109375" style="116"/>
    <col min="9722" max="9722" width="12" style="116" customWidth="1"/>
    <col min="9723" max="9723" width="43.109375" style="116" customWidth="1"/>
    <col min="9724" max="9724" width="30.88671875" style="116" customWidth="1"/>
    <col min="9725" max="9725" width="16.5546875" style="116" customWidth="1"/>
    <col min="9726" max="9726" width="10.5546875" style="116" customWidth="1"/>
    <col min="9727" max="9727" width="13.6640625" style="116" customWidth="1"/>
    <col min="9728" max="9728" width="19.33203125" style="116" customWidth="1"/>
    <col min="9729" max="9729" width="20.33203125" style="116" customWidth="1"/>
    <col min="9730" max="9977" width="9.109375" style="116"/>
    <col min="9978" max="9978" width="12" style="116" customWidth="1"/>
    <col min="9979" max="9979" width="43.109375" style="116" customWidth="1"/>
    <col min="9980" max="9980" width="30.88671875" style="116" customWidth="1"/>
    <col min="9981" max="9981" width="16.5546875" style="116" customWidth="1"/>
    <col min="9982" max="9982" width="10.5546875" style="116" customWidth="1"/>
    <col min="9983" max="9983" width="13.6640625" style="116" customWidth="1"/>
    <col min="9984" max="9984" width="19.33203125" style="116" customWidth="1"/>
    <col min="9985" max="9985" width="20.33203125" style="116" customWidth="1"/>
    <col min="9986" max="10233" width="9.109375" style="116"/>
    <col min="10234" max="10234" width="12" style="116" customWidth="1"/>
    <col min="10235" max="10235" width="43.109375" style="116" customWidth="1"/>
    <col min="10236" max="10236" width="30.88671875" style="116" customWidth="1"/>
    <col min="10237" max="10237" width="16.5546875" style="116" customWidth="1"/>
    <col min="10238" max="10238" width="10.5546875" style="116" customWidth="1"/>
    <col min="10239" max="10239" width="13.6640625" style="116" customWidth="1"/>
    <col min="10240" max="10240" width="19.33203125" style="116" customWidth="1"/>
    <col min="10241" max="10241" width="20.33203125" style="116" customWidth="1"/>
    <col min="10242" max="10489" width="9.109375" style="116"/>
    <col min="10490" max="10490" width="12" style="116" customWidth="1"/>
    <col min="10491" max="10491" width="43.109375" style="116" customWidth="1"/>
    <col min="10492" max="10492" width="30.88671875" style="116" customWidth="1"/>
    <col min="10493" max="10493" width="16.5546875" style="116" customWidth="1"/>
    <col min="10494" max="10494" width="10.5546875" style="116" customWidth="1"/>
    <col min="10495" max="10495" width="13.6640625" style="116" customWidth="1"/>
    <col min="10496" max="10496" width="19.33203125" style="116" customWidth="1"/>
    <col min="10497" max="10497" width="20.33203125" style="116" customWidth="1"/>
    <col min="10498" max="10745" width="9.109375" style="116"/>
    <col min="10746" max="10746" width="12" style="116" customWidth="1"/>
    <col min="10747" max="10747" width="43.109375" style="116" customWidth="1"/>
    <col min="10748" max="10748" width="30.88671875" style="116" customWidth="1"/>
    <col min="10749" max="10749" width="16.5546875" style="116" customWidth="1"/>
    <col min="10750" max="10750" width="10.5546875" style="116" customWidth="1"/>
    <col min="10751" max="10751" width="13.6640625" style="116" customWidth="1"/>
    <col min="10752" max="10752" width="19.33203125" style="116" customWidth="1"/>
    <col min="10753" max="10753" width="20.33203125" style="116" customWidth="1"/>
    <col min="10754" max="11001" width="9.109375" style="116"/>
    <col min="11002" max="11002" width="12" style="116" customWidth="1"/>
    <col min="11003" max="11003" width="43.109375" style="116" customWidth="1"/>
    <col min="11004" max="11004" width="30.88671875" style="116" customWidth="1"/>
    <col min="11005" max="11005" width="16.5546875" style="116" customWidth="1"/>
    <col min="11006" max="11006" width="10.5546875" style="116" customWidth="1"/>
    <col min="11007" max="11007" width="13.6640625" style="116" customWidth="1"/>
    <col min="11008" max="11008" width="19.33203125" style="116" customWidth="1"/>
    <col min="11009" max="11009" width="20.33203125" style="116" customWidth="1"/>
    <col min="11010" max="11257" width="9.109375" style="116"/>
    <col min="11258" max="11258" width="12" style="116" customWidth="1"/>
    <col min="11259" max="11259" width="43.109375" style="116" customWidth="1"/>
    <col min="11260" max="11260" width="30.88671875" style="116" customWidth="1"/>
    <col min="11261" max="11261" width="16.5546875" style="116" customWidth="1"/>
    <col min="11262" max="11262" width="10.5546875" style="116" customWidth="1"/>
    <col min="11263" max="11263" width="13.6640625" style="116" customWidth="1"/>
    <col min="11264" max="11264" width="19.33203125" style="116" customWidth="1"/>
    <col min="11265" max="11265" width="20.33203125" style="116" customWidth="1"/>
    <col min="11266" max="11513" width="9.109375" style="116"/>
    <col min="11514" max="11514" width="12" style="116" customWidth="1"/>
    <col min="11515" max="11515" width="43.109375" style="116" customWidth="1"/>
    <col min="11516" max="11516" width="30.88671875" style="116" customWidth="1"/>
    <col min="11517" max="11517" width="16.5546875" style="116" customWidth="1"/>
    <col min="11518" max="11518" width="10.5546875" style="116" customWidth="1"/>
    <col min="11519" max="11519" width="13.6640625" style="116" customWidth="1"/>
    <col min="11520" max="11520" width="19.33203125" style="116" customWidth="1"/>
    <col min="11521" max="11521" width="20.33203125" style="116" customWidth="1"/>
    <col min="11522" max="11769" width="9.109375" style="116"/>
    <col min="11770" max="11770" width="12" style="116" customWidth="1"/>
    <col min="11771" max="11771" width="43.109375" style="116" customWidth="1"/>
    <col min="11772" max="11772" width="30.88671875" style="116" customWidth="1"/>
    <col min="11773" max="11773" width="16.5546875" style="116" customWidth="1"/>
    <col min="11774" max="11774" width="10.5546875" style="116" customWidth="1"/>
    <col min="11775" max="11775" width="13.6640625" style="116" customWidth="1"/>
    <col min="11776" max="11776" width="19.33203125" style="116" customWidth="1"/>
    <col min="11777" max="11777" width="20.33203125" style="116" customWidth="1"/>
    <col min="11778" max="12025" width="9.109375" style="116"/>
    <col min="12026" max="12026" width="12" style="116" customWidth="1"/>
    <col min="12027" max="12027" width="43.109375" style="116" customWidth="1"/>
    <col min="12028" max="12028" width="30.88671875" style="116" customWidth="1"/>
    <col min="12029" max="12029" width="16.5546875" style="116" customWidth="1"/>
    <col min="12030" max="12030" width="10.5546875" style="116" customWidth="1"/>
    <col min="12031" max="12031" width="13.6640625" style="116" customWidth="1"/>
    <col min="12032" max="12032" width="19.33203125" style="116" customWidth="1"/>
    <col min="12033" max="12033" width="20.33203125" style="116" customWidth="1"/>
    <col min="12034" max="12281" width="9.109375" style="116"/>
    <col min="12282" max="12282" width="12" style="116" customWidth="1"/>
    <col min="12283" max="12283" width="43.109375" style="116" customWidth="1"/>
    <col min="12284" max="12284" width="30.88671875" style="116" customWidth="1"/>
    <col min="12285" max="12285" width="16.5546875" style="116" customWidth="1"/>
    <col min="12286" max="12286" width="10.5546875" style="116" customWidth="1"/>
    <col min="12287" max="12287" width="13.6640625" style="116" customWidth="1"/>
    <col min="12288" max="12288" width="19.33203125" style="116" customWidth="1"/>
    <col min="12289" max="12289" width="20.33203125" style="116" customWidth="1"/>
    <col min="12290" max="12537" width="9.109375" style="116"/>
    <col min="12538" max="12538" width="12" style="116" customWidth="1"/>
    <col min="12539" max="12539" width="43.109375" style="116" customWidth="1"/>
    <col min="12540" max="12540" width="30.88671875" style="116" customWidth="1"/>
    <col min="12541" max="12541" width="16.5546875" style="116" customWidth="1"/>
    <col min="12542" max="12542" width="10.5546875" style="116" customWidth="1"/>
    <col min="12543" max="12543" width="13.6640625" style="116" customWidth="1"/>
    <col min="12544" max="12544" width="19.33203125" style="116" customWidth="1"/>
    <col min="12545" max="12545" width="20.33203125" style="116" customWidth="1"/>
    <col min="12546" max="12793" width="9.109375" style="116"/>
    <col min="12794" max="12794" width="12" style="116" customWidth="1"/>
    <col min="12795" max="12795" width="43.109375" style="116" customWidth="1"/>
    <col min="12796" max="12796" width="30.88671875" style="116" customWidth="1"/>
    <col min="12797" max="12797" width="16.5546875" style="116" customWidth="1"/>
    <col min="12798" max="12798" width="10.5546875" style="116" customWidth="1"/>
    <col min="12799" max="12799" width="13.6640625" style="116" customWidth="1"/>
    <col min="12800" max="12800" width="19.33203125" style="116" customWidth="1"/>
    <col min="12801" max="12801" width="20.33203125" style="116" customWidth="1"/>
    <col min="12802" max="13049" width="9.109375" style="116"/>
    <col min="13050" max="13050" width="12" style="116" customWidth="1"/>
    <col min="13051" max="13051" width="43.109375" style="116" customWidth="1"/>
    <col min="13052" max="13052" width="30.88671875" style="116" customWidth="1"/>
    <col min="13053" max="13053" width="16.5546875" style="116" customWidth="1"/>
    <col min="13054" max="13054" width="10.5546875" style="116" customWidth="1"/>
    <col min="13055" max="13055" width="13.6640625" style="116" customWidth="1"/>
    <col min="13056" max="13056" width="19.33203125" style="116" customWidth="1"/>
    <col min="13057" max="13057" width="20.33203125" style="116" customWidth="1"/>
    <col min="13058" max="13305" width="9.109375" style="116"/>
    <col min="13306" max="13306" width="12" style="116" customWidth="1"/>
    <col min="13307" max="13307" width="43.109375" style="116" customWidth="1"/>
    <col min="13308" max="13308" width="30.88671875" style="116" customWidth="1"/>
    <col min="13309" max="13309" width="16.5546875" style="116" customWidth="1"/>
    <col min="13310" max="13310" width="10.5546875" style="116" customWidth="1"/>
    <col min="13311" max="13311" width="13.6640625" style="116" customWidth="1"/>
    <col min="13312" max="13312" width="19.33203125" style="116" customWidth="1"/>
    <col min="13313" max="13313" width="20.33203125" style="116" customWidth="1"/>
    <col min="13314" max="13561" width="9.109375" style="116"/>
    <col min="13562" max="13562" width="12" style="116" customWidth="1"/>
    <col min="13563" max="13563" width="43.109375" style="116" customWidth="1"/>
    <col min="13564" max="13564" width="30.88671875" style="116" customWidth="1"/>
    <col min="13565" max="13565" width="16.5546875" style="116" customWidth="1"/>
    <col min="13566" max="13566" width="10.5546875" style="116" customWidth="1"/>
    <col min="13567" max="13567" width="13.6640625" style="116" customWidth="1"/>
    <col min="13568" max="13568" width="19.33203125" style="116" customWidth="1"/>
    <col min="13569" max="13569" width="20.33203125" style="116" customWidth="1"/>
    <col min="13570" max="13817" width="9.109375" style="116"/>
    <col min="13818" max="13818" width="12" style="116" customWidth="1"/>
    <col min="13819" max="13819" width="43.109375" style="116" customWidth="1"/>
    <col min="13820" max="13820" width="30.88671875" style="116" customWidth="1"/>
    <col min="13821" max="13821" width="16.5546875" style="116" customWidth="1"/>
    <col min="13822" max="13822" width="10.5546875" style="116" customWidth="1"/>
    <col min="13823" max="13823" width="13.6640625" style="116" customWidth="1"/>
    <col min="13824" max="13824" width="19.33203125" style="116" customWidth="1"/>
    <col min="13825" max="13825" width="20.33203125" style="116" customWidth="1"/>
    <col min="13826" max="14073" width="9.109375" style="116"/>
    <col min="14074" max="14074" width="12" style="116" customWidth="1"/>
    <col min="14075" max="14075" width="43.109375" style="116" customWidth="1"/>
    <col min="14076" max="14076" width="30.88671875" style="116" customWidth="1"/>
    <col min="14077" max="14077" width="16.5546875" style="116" customWidth="1"/>
    <col min="14078" max="14078" width="10.5546875" style="116" customWidth="1"/>
    <col min="14079" max="14079" width="13.6640625" style="116" customWidth="1"/>
    <col min="14080" max="14080" width="19.33203125" style="116" customWidth="1"/>
    <col min="14081" max="14081" width="20.33203125" style="116" customWidth="1"/>
    <col min="14082" max="14329" width="9.109375" style="116"/>
    <col min="14330" max="14330" width="12" style="116" customWidth="1"/>
    <col min="14331" max="14331" width="43.109375" style="116" customWidth="1"/>
    <col min="14332" max="14332" width="30.88671875" style="116" customWidth="1"/>
    <col min="14333" max="14333" width="16.5546875" style="116" customWidth="1"/>
    <col min="14334" max="14334" width="10.5546875" style="116" customWidth="1"/>
    <col min="14335" max="14335" width="13.6640625" style="116" customWidth="1"/>
    <col min="14336" max="14336" width="19.33203125" style="116" customWidth="1"/>
    <col min="14337" max="14337" width="20.33203125" style="116" customWidth="1"/>
    <col min="14338" max="14585" width="9.109375" style="116"/>
    <col min="14586" max="14586" width="12" style="116" customWidth="1"/>
    <col min="14587" max="14587" width="43.109375" style="116" customWidth="1"/>
    <col min="14588" max="14588" width="30.88671875" style="116" customWidth="1"/>
    <col min="14589" max="14589" width="16.5546875" style="116" customWidth="1"/>
    <col min="14590" max="14590" width="10.5546875" style="116" customWidth="1"/>
    <col min="14591" max="14591" width="13.6640625" style="116" customWidth="1"/>
    <col min="14592" max="14592" width="19.33203125" style="116" customWidth="1"/>
    <col min="14593" max="14593" width="20.33203125" style="116" customWidth="1"/>
    <col min="14594" max="14841" width="9.109375" style="116"/>
    <col min="14842" max="14842" width="12" style="116" customWidth="1"/>
    <col min="14843" max="14843" width="43.109375" style="116" customWidth="1"/>
    <col min="14844" max="14844" width="30.88671875" style="116" customWidth="1"/>
    <col min="14845" max="14845" width="16.5546875" style="116" customWidth="1"/>
    <col min="14846" max="14846" width="10.5546875" style="116" customWidth="1"/>
    <col min="14847" max="14847" width="13.6640625" style="116" customWidth="1"/>
    <col min="14848" max="14848" width="19.33203125" style="116" customWidth="1"/>
    <col min="14849" max="14849" width="20.33203125" style="116" customWidth="1"/>
    <col min="14850" max="15097" width="9.109375" style="116"/>
    <col min="15098" max="15098" width="12" style="116" customWidth="1"/>
    <col min="15099" max="15099" width="43.109375" style="116" customWidth="1"/>
    <col min="15100" max="15100" width="30.88671875" style="116" customWidth="1"/>
    <col min="15101" max="15101" width="16.5546875" style="116" customWidth="1"/>
    <col min="15102" max="15102" width="10.5546875" style="116" customWidth="1"/>
    <col min="15103" max="15103" width="13.6640625" style="116" customWidth="1"/>
    <col min="15104" max="15104" width="19.33203125" style="116" customWidth="1"/>
    <col min="15105" max="15105" width="20.33203125" style="116" customWidth="1"/>
    <col min="15106" max="15353" width="9.109375" style="116"/>
    <col min="15354" max="15354" width="12" style="116" customWidth="1"/>
    <col min="15355" max="15355" width="43.109375" style="116" customWidth="1"/>
    <col min="15356" max="15356" width="30.88671875" style="116" customWidth="1"/>
    <col min="15357" max="15357" width="16.5546875" style="116" customWidth="1"/>
    <col min="15358" max="15358" width="10.5546875" style="116" customWidth="1"/>
    <col min="15359" max="15359" width="13.6640625" style="116" customWidth="1"/>
    <col min="15360" max="15360" width="19.33203125" style="116" customWidth="1"/>
    <col min="15361" max="15361" width="20.33203125" style="116" customWidth="1"/>
    <col min="15362" max="15609" width="9.109375" style="116"/>
    <col min="15610" max="15610" width="12" style="116" customWidth="1"/>
    <col min="15611" max="15611" width="43.109375" style="116" customWidth="1"/>
    <col min="15612" max="15612" width="30.88671875" style="116" customWidth="1"/>
    <col min="15613" max="15613" width="16.5546875" style="116" customWidth="1"/>
    <col min="15614" max="15614" width="10.5546875" style="116" customWidth="1"/>
    <col min="15615" max="15615" width="13.6640625" style="116" customWidth="1"/>
    <col min="15616" max="15616" width="19.33203125" style="116" customWidth="1"/>
    <col min="15617" max="15617" width="20.33203125" style="116" customWidth="1"/>
    <col min="15618" max="15865" width="9.109375" style="116"/>
    <col min="15866" max="15866" width="12" style="116" customWidth="1"/>
    <col min="15867" max="15867" width="43.109375" style="116" customWidth="1"/>
    <col min="15868" max="15868" width="30.88671875" style="116" customWidth="1"/>
    <col min="15869" max="15869" width="16.5546875" style="116" customWidth="1"/>
    <col min="15870" max="15870" width="10.5546875" style="116" customWidth="1"/>
    <col min="15871" max="15871" width="13.6640625" style="116" customWidth="1"/>
    <col min="15872" max="15872" width="19.33203125" style="116" customWidth="1"/>
    <col min="15873" max="15873" width="20.33203125" style="116" customWidth="1"/>
    <col min="15874" max="16121" width="9.109375" style="116"/>
    <col min="16122" max="16122" width="12" style="116" customWidth="1"/>
    <col min="16123" max="16123" width="43.109375" style="116" customWidth="1"/>
    <col min="16124" max="16124" width="30.88671875" style="116" customWidth="1"/>
    <col min="16125" max="16125" width="16.5546875" style="116" customWidth="1"/>
    <col min="16126" max="16126" width="10.5546875" style="116" customWidth="1"/>
    <col min="16127" max="16127" width="13.6640625" style="116" customWidth="1"/>
    <col min="16128" max="16128" width="19.33203125" style="116" customWidth="1"/>
    <col min="16129" max="16129" width="20.33203125" style="116" customWidth="1"/>
    <col min="16130" max="16384" width="9.109375" style="116"/>
  </cols>
  <sheetData>
    <row r="1" spans="1:8" ht="15" customHeight="1" x14ac:dyDescent="0.3">
      <c r="A1" s="183" t="s">
        <v>94</v>
      </c>
      <c r="B1" s="183"/>
      <c r="C1" s="183"/>
      <c r="D1" s="183"/>
      <c r="E1" s="183"/>
      <c r="F1" s="183"/>
      <c r="G1" s="183"/>
      <c r="H1" s="183"/>
    </row>
    <row r="2" spans="1:8" ht="15" customHeight="1" x14ac:dyDescent="0.3">
      <c r="A2" s="183"/>
      <c r="B2" s="183"/>
      <c r="C2" s="183"/>
      <c r="D2" s="183"/>
      <c r="E2" s="183"/>
      <c r="F2" s="183"/>
      <c r="G2" s="183"/>
      <c r="H2" s="183"/>
    </row>
    <row r="3" spans="1:8" x14ac:dyDescent="0.3">
      <c r="A3" s="182" t="s">
        <v>85</v>
      </c>
      <c r="B3" s="182"/>
      <c r="C3" s="182"/>
      <c r="D3" s="182"/>
      <c r="E3" s="182"/>
      <c r="F3" s="182"/>
      <c r="G3" s="182"/>
      <c r="H3" s="182"/>
    </row>
    <row r="4" spans="1:8" x14ac:dyDescent="0.3">
      <c r="A4" s="182" t="s">
        <v>18</v>
      </c>
      <c r="B4" s="182"/>
      <c r="C4" s="182"/>
      <c r="D4" s="182"/>
      <c r="E4" s="182"/>
      <c r="F4" s="182"/>
      <c r="G4" s="182"/>
      <c r="H4" s="182"/>
    </row>
    <row r="5" spans="1:8" ht="17.25" customHeight="1" x14ac:dyDescent="0.3">
      <c r="A5" s="184" t="s">
        <v>86</v>
      </c>
      <c r="B5" s="109"/>
      <c r="C5" s="184" t="s">
        <v>100</v>
      </c>
      <c r="D5" s="184"/>
      <c r="E5" s="184" t="s">
        <v>101</v>
      </c>
      <c r="F5" s="184" t="s">
        <v>102</v>
      </c>
      <c r="G5" s="184" t="s">
        <v>103</v>
      </c>
      <c r="H5" s="184" t="s">
        <v>104</v>
      </c>
    </row>
    <row r="6" spans="1:8" ht="27" customHeight="1" x14ac:dyDescent="0.3">
      <c r="A6" s="184"/>
      <c r="B6" s="109" t="s">
        <v>37</v>
      </c>
      <c r="C6" s="109" t="s">
        <v>98</v>
      </c>
      <c r="D6" s="109" t="s">
        <v>99</v>
      </c>
      <c r="E6" s="184"/>
      <c r="F6" s="184"/>
      <c r="G6" s="184"/>
      <c r="H6" s="184"/>
    </row>
    <row r="7" spans="1:8" x14ac:dyDescent="0.3">
      <c r="A7" s="184"/>
      <c r="B7" s="110" t="s">
        <v>40</v>
      </c>
      <c r="C7" s="110"/>
      <c r="D7" s="124" t="s">
        <v>92</v>
      </c>
      <c r="E7" s="110"/>
      <c r="F7" s="112"/>
      <c r="G7" s="115">
        <f t="shared" ref="G7:G26" si="0">E7*F7</f>
        <v>0</v>
      </c>
      <c r="H7" s="115">
        <f>G7*$E$27+G7</f>
        <v>0</v>
      </c>
    </row>
    <row r="8" spans="1:8" x14ac:dyDescent="0.3">
      <c r="A8" s="184"/>
      <c r="B8" s="110" t="s">
        <v>41</v>
      </c>
      <c r="C8" s="110"/>
      <c r="D8" s="124" t="s">
        <v>91</v>
      </c>
      <c r="E8" s="110"/>
      <c r="F8" s="132"/>
      <c r="G8" s="115">
        <f t="shared" si="0"/>
        <v>0</v>
      </c>
      <c r="H8" s="115">
        <f>G8*$E$27+G8</f>
        <v>0</v>
      </c>
    </row>
    <row r="9" spans="1:8" x14ac:dyDescent="0.3">
      <c r="A9" s="184"/>
      <c r="B9" s="110"/>
      <c r="C9" s="110"/>
      <c r="D9" s="111"/>
      <c r="E9" s="110"/>
      <c r="F9" s="112"/>
      <c r="G9" s="115">
        <f t="shared" si="0"/>
        <v>0</v>
      </c>
      <c r="H9" s="115">
        <f t="shared" ref="H9:H12" si="1">G9*$E$27+G9</f>
        <v>0</v>
      </c>
    </row>
    <row r="10" spans="1:8" x14ac:dyDescent="0.3">
      <c r="A10" s="184"/>
      <c r="B10" s="110"/>
      <c r="C10" s="110"/>
      <c r="D10" s="111"/>
      <c r="E10" s="110"/>
      <c r="F10" s="112"/>
      <c r="G10" s="115">
        <f t="shared" si="0"/>
        <v>0</v>
      </c>
      <c r="H10" s="115">
        <f t="shared" si="1"/>
        <v>0</v>
      </c>
    </row>
    <row r="11" spans="1:8" x14ac:dyDescent="0.3">
      <c r="A11" s="184"/>
      <c r="B11" s="110"/>
      <c r="C11" s="110"/>
      <c r="D11" s="111"/>
      <c r="E11" s="110"/>
      <c r="F11" s="112"/>
      <c r="G11" s="115">
        <f t="shared" si="0"/>
        <v>0</v>
      </c>
      <c r="H11" s="115">
        <f t="shared" si="1"/>
        <v>0</v>
      </c>
    </row>
    <row r="12" spans="1:8" x14ac:dyDescent="0.3">
      <c r="A12" s="184"/>
      <c r="B12" s="110"/>
      <c r="C12" s="110"/>
      <c r="D12" s="111"/>
      <c r="E12" s="110"/>
      <c r="F12" s="112"/>
      <c r="G12" s="115">
        <f t="shared" si="0"/>
        <v>0</v>
      </c>
      <c r="H12" s="115">
        <f t="shared" si="1"/>
        <v>0</v>
      </c>
    </row>
    <row r="13" spans="1:8" x14ac:dyDescent="0.3">
      <c r="A13" s="184"/>
      <c r="B13" s="110"/>
      <c r="C13" s="110"/>
      <c r="D13" s="111"/>
      <c r="E13" s="110"/>
      <c r="F13" s="112"/>
      <c r="G13" s="115">
        <f t="shared" si="0"/>
        <v>0</v>
      </c>
      <c r="H13" s="115">
        <f>G13*$E$27+G13</f>
        <v>0</v>
      </c>
    </row>
    <row r="14" spans="1:8" x14ac:dyDescent="0.3">
      <c r="A14" s="184"/>
      <c r="B14" s="110"/>
      <c r="C14" s="110"/>
      <c r="D14" s="111"/>
      <c r="E14" s="110"/>
      <c r="F14" s="112"/>
      <c r="G14" s="115">
        <f t="shared" si="0"/>
        <v>0</v>
      </c>
      <c r="H14" s="115">
        <f>G14*$E$27+G14</f>
        <v>0</v>
      </c>
    </row>
    <row r="15" spans="1:8" x14ac:dyDescent="0.3">
      <c r="A15" s="184"/>
      <c r="B15" s="110"/>
      <c r="C15" s="110"/>
      <c r="D15" s="111"/>
      <c r="E15" s="110"/>
      <c r="F15" s="112"/>
      <c r="G15" s="115">
        <f t="shared" si="0"/>
        <v>0</v>
      </c>
      <c r="H15" s="115">
        <f>G15*$E$27+G15</f>
        <v>0</v>
      </c>
    </row>
    <row r="16" spans="1:8" x14ac:dyDescent="0.3">
      <c r="A16" s="184"/>
      <c r="B16" s="110"/>
      <c r="C16" s="110"/>
      <c r="D16" s="111"/>
      <c r="E16" s="110"/>
      <c r="F16" s="112"/>
      <c r="G16" s="115">
        <f t="shared" si="0"/>
        <v>0</v>
      </c>
      <c r="H16" s="115">
        <f>G16*$E$27+G16</f>
        <v>0</v>
      </c>
    </row>
    <row r="17" spans="1:8" x14ac:dyDescent="0.3">
      <c r="A17" s="184"/>
      <c r="B17" s="110"/>
      <c r="C17" s="110"/>
      <c r="D17" s="111"/>
      <c r="E17" s="110"/>
      <c r="F17" s="112"/>
      <c r="G17" s="115">
        <f t="shared" si="0"/>
        <v>0</v>
      </c>
      <c r="H17" s="115">
        <f>G17*$E$27+G17</f>
        <v>0</v>
      </c>
    </row>
    <row r="18" spans="1:8" x14ac:dyDescent="0.3">
      <c r="A18" s="184"/>
      <c r="B18" s="110"/>
      <c r="C18" s="110"/>
      <c r="D18" s="111"/>
      <c r="E18" s="110"/>
      <c r="F18" s="112"/>
      <c r="G18" s="115">
        <f t="shared" si="0"/>
        <v>0</v>
      </c>
      <c r="H18" s="115">
        <f>G18*$E$27+G18</f>
        <v>0</v>
      </c>
    </row>
    <row r="19" spans="1:8" x14ac:dyDescent="0.3">
      <c r="A19" s="184"/>
      <c r="B19" s="110"/>
      <c r="C19" s="110"/>
      <c r="D19" s="110"/>
      <c r="E19" s="110"/>
      <c r="F19" s="112"/>
      <c r="G19" s="115">
        <f t="shared" si="0"/>
        <v>0</v>
      </c>
      <c r="H19" s="115">
        <f>G19*$E$27+G19</f>
        <v>0</v>
      </c>
    </row>
    <row r="20" spans="1:8" x14ac:dyDescent="0.3">
      <c r="A20" s="184"/>
      <c r="B20" s="110"/>
      <c r="C20" s="110"/>
      <c r="D20" s="110"/>
      <c r="E20" s="110"/>
      <c r="F20" s="112"/>
      <c r="G20" s="115">
        <f t="shared" si="0"/>
        <v>0</v>
      </c>
      <c r="H20" s="115">
        <f>G20*$E$27+G20</f>
        <v>0</v>
      </c>
    </row>
    <row r="21" spans="1:8" x14ac:dyDescent="0.3">
      <c r="A21" s="184"/>
      <c r="B21" s="110"/>
      <c r="C21" s="110"/>
      <c r="D21" s="110"/>
      <c r="E21" s="110"/>
      <c r="F21" s="112"/>
      <c r="G21" s="115">
        <f t="shared" si="0"/>
        <v>0</v>
      </c>
      <c r="H21" s="115">
        <f>G21*$E$27+G21</f>
        <v>0</v>
      </c>
    </row>
    <row r="22" spans="1:8" x14ac:dyDescent="0.3">
      <c r="A22" s="184"/>
      <c r="B22" s="110"/>
      <c r="C22" s="110"/>
      <c r="D22" s="110"/>
      <c r="E22" s="110"/>
      <c r="F22" s="112"/>
      <c r="G22" s="115">
        <f t="shared" si="0"/>
        <v>0</v>
      </c>
      <c r="H22" s="115">
        <f>G22*$E$27+G22</f>
        <v>0</v>
      </c>
    </row>
    <row r="23" spans="1:8" x14ac:dyDescent="0.3">
      <c r="A23" s="184"/>
      <c r="B23" s="110"/>
      <c r="C23" s="110"/>
      <c r="D23" s="110"/>
      <c r="E23" s="110"/>
      <c r="F23" s="112"/>
      <c r="G23" s="115">
        <f t="shared" si="0"/>
        <v>0</v>
      </c>
      <c r="H23" s="115">
        <f>G23*$E$27+G23</f>
        <v>0</v>
      </c>
    </row>
    <row r="24" spans="1:8" x14ac:dyDescent="0.3">
      <c r="A24" s="184"/>
      <c r="B24" s="110"/>
      <c r="C24" s="110"/>
      <c r="D24" s="110"/>
      <c r="E24" s="110"/>
      <c r="F24" s="112"/>
      <c r="G24" s="115">
        <f t="shared" si="0"/>
        <v>0</v>
      </c>
      <c r="H24" s="115">
        <f>G24*$E$27+G24</f>
        <v>0</v>
      </c>
    </row>
    <row r="25" spans="1:8" x14ac:dyDescent="0.3">
      <c r="A25" s="184"/>
      <c r="B25" s="110"/>
      <c r="C25" s="110"/>
      <c r="D25" s="110"/>
      <c r="E25" s="110"/>
      <c r="F25" s="112"/>
      <c r="G25" s="115">
        <f t="shared" si="0"/>
        <v>0</v>
      </c>
      <c r="H25" s="115">
        <f>G25*$E$27+G25</f>
        <v>0</v>
      </c>
    </row>
    <row r="26" spans="1:8" x14ac:dyDescent="0.3">
      <c r="A26" s="184"/>
      <c r="B26" s="110"/>
      <c r="C26" s="110"/>
      <c r="D26" s="110"/>
      <c r="E26" s="110"/>
      <c r="F26" s="112"/>
      <c r="G26" s="115">
        <f t="shared" si="0"/>
        <v>0</v>
      </c>
      <c r="H26" s="115">
        <f>G26*$E$27+G26</f>
        <v>0</v>
      </c>
    </row>
    <row r="27" spans="1:8" ht="18" customHeight="1" x14ac:dyDescent="0.3">
      <c r="A27" s="121" t="s">
        <v>10</v>
      </c>
      <c r="B27" s="121"/>
      <c r="C27" s="122"/>
      <c r="D27" s="123"/>
      <c r="E27" s="188"/>
      <c r="F27" s="188"/>
      <c r="G27" s="188"/>
      <c r="H27" s="188"/>
    </row>
    <row r="28" spans="1:8" ht="34.200000000000003" customHeight="1" x14ac:dyDescent="0.3">
      <c r="A28" s="169" t="s">
        <v>45</v>
      </c>
      <c r="B28" s="169"/>
      <c r="C28" s="169"/>
      <c r="D28" s="169"/>
      <c r="E28" s="169"/>
      <c r="F28" s="169"/>
      <c r="G28" s="169"/>
      <c r="H28" s="115">
        <f>SUMIFS(H7:H26,B7:B26,"невооруженная круглосуточная")</f>
        <v>0</v>
      </c>
    </row>
    <row r="29" spans="1:8" ht="33.6" customHeight="1" x14ac:dyDescent="0.3">
      <c r="A29" s="169" t="s">
        <v>46</v>
      </c>
      <c r="B29" s="169"/>
      <c r="C29" s="169"/>
      <c r="D29" s="169"/>
      <c r="E29" s="169"/>
      <c r="F29" s="169"/>
      <c r="G29" s="169"/>
      <c r="H29" s="115">
        <f>SUMIFS(H7:H26,B7:B26,"невооруженная дневная")</f>
        <v>0</v>
      </c>
    </row>
    <row r="30" spans="1:8" ht="24" customHeight="1" x14ac:dyDescent="0.3">
      <c r="A30" s="170" t="s">
        <v>9</v>
      </c>
      <c r="B30" s="170"/>
      <c r="C30" s="170"/>
      <c r="D30" s="170"/>
      <c r="E30" s="170"/>
      <c r="F30" s="170"/>
      <c r="G30" s="170"/>
      <c r="H30" s="125">
        <f>SUM(H28:H29)</f>
        <v>0</v>
      </c>
    </row>
    <row r="31" spans="1:8" ht="23.25" customHeight="1" x14ac:dyDescent="0.3">
      <c r="A31" s="185" t="s">
        <v>8</v>
      </c>
      <c r="B31" s="185"/>
      <c r="C31" s="185"/>
      <c r="D31" s="185"/>
      <c r="E31" s="185"/>
      <c r="F31" s="185"/>
      <c r="G31" s="185"/>
      <c r="H31" s="185"/>
    </row>
    <row r="32" spans="1:8" ht="51" customHeight="1" x14ac:dyDescent="0.3">
      <c r="A32" s="109" t="s">
        <v>37</v>
      </c>
      <c r="B32" s="184" t="s">
        <v>97</v>
      </c>
      <c r="C32" s="184"/>
      <c r="D32" s="184"/>
      <c r="E32" s="184"/>
      <c r="F32" s="126" t="s">
        <v>7</v>
      </c>
      <c r="G32" s="109" t="s">
        <v>24</v>
      </c>
      <c r="H32" s="109" t="s">
        <v>6</v>
      </c>
    </row>
    <row r="33" spans="1:8" x14ac:dyDescent="0.25">
      <c r="A33" s="110"/>
      <c r="B33" s="175"/>
      <c r="C33" s="176"/>
      <c r="D33" s="176"/>
      <c r="E33" s="177"/>
      <c r="F33" s="15"/>
      <c r="G33" s="110"/>
      <c r="H33" s="112"/>
    </row>
    <row r="34" spans="1:8" x14ac:dyDescent="0.25">
      <c r="A34" s="110"/>
      <c r="B34" s="175"/>
      <c r="C34" s="176"/>
      <c r="D34" s="176"/>
      <c r="E34" s="177"/>
      <c r="F34" s="15"/>
      <c r="G34" s="110"/>
      <c r="H34" s="132"/>
    </row>
    <row r="35" spans="1:8" x14ac:dyDescent="0.3">
      <c r="A35" s="110"/>
      <c r="B35" s="175"/>
      <c r="C35" s="176"/>
      <c r="D35" s="176"/>
      <c r="E35" s="177"/>
      <c r="F35" s="117"/>
      <c r="G35" s="110"/>
      <c r="H35" s="112"/>
    </row>
    <row r="36" spans="1:8" ht="14.25" customHeight="1" x14ac:dyDescent="0.3">
      <c r="A36" s="110"/>
      <c r="B36" s="175"/>
      <c r="C36" s="176"/>
      <c r="D36" s="176"/>
      <c r="E36" s="177"/>
      <c r="F36" s="117"/>
      <c r="G36" s="110"/>
      <c r="H36" s="112"/>
    </row>
    <row r="37" spans="1:8" ht="14.25" customHeight="1" x14ac:dyDescent="0.3">
      <c r="A37" s="110"/>
      <c r="B37" s="175"/>
      <c r="C37" s="176"/>
      <c r="D37" s="176"/>
      <c r="E37" s="177"/>
      <c r="F37" s="117"/>
      <c r="G37" s="130"/>
      <c r="H37" s="112"/>
    </row>
    <row r="38" spans="1:8" x14ac:dyDescent="0.3">
      <c r="A38" s="110"/>
      <c r="B38" s="175"/>
      <c r="C38" s="176"/>
      <c r="D38" s="176"/>
      <c r="E38" s="177"/>
      <c r="F38" s="117"/>
      <c r="G38" s="130"/>
      <c r="H38" s="133"/>
    </row>
    <row r="39" spans="1:8" ht="14.25" customHeight="1" x14ac:dyDescent="0.3">
      <c r="A39" s="110"/>
      <c r="B39" s="178"/>
      <c r="C39" s="178"/>
      <c r="D39" s="178"/>
      <c r="E39" s="178"/>
      <c r="F39" s="117"/>
      <c r="G39" s="130"/>
      <c r="H39" s="112"/>
    </row>
    <row r="40" spans="1:8" x14ac:dyDescent="0.3">
      <c r="A40" s="110"/>
      <c r="B40" s="178"/>
      <c r="C40" s="178"/>
      <c r="D40" s="178"/>
      <c r="E40" s="178"/>
      <c r="F40" s="117"/>
      <c r="G40" s="130"/>
      <c r="H40" s="132"/>
    </row>
    <row r="41" spans="1:8" x14ac:dyDescent="0.3">
      <c r="A41" s="110"/>
      <c r="B41" s="179"/>
      <c r="C41" s="179"/>
      <c r="D41" s="179"/>
      <c r="E41" s="179"/>
      <c r="F41" s="117"/>
      <c r="G41" s="110"/>
      <c r="H41" s="112"/>
    </row>
    <row r="42" spans="1:8" x14ac:dyDescent="0.3">
      <c r="A42" s="110"/>
      <c r="B42" s="179"/>
      <c r="C42" s="179"/>
      <c r="D42" s="179"/>
      <c r="E42" s="179"/>
      <c r="F42" s="117"/>
      <c r="G42" s="110"/>
      <c r="H42" s="112"/>
    </row>
    <row r="43" spans="1:8" x14ac:dyDescent="0.3">
      <c r="A43" s="110"/>
      <c r="B43" s="179"/>
      <c r="C43" s="179"/>
      <c r="D43" s="179"/>
      <c r="E43" s="179"/>
      <c r="F43" s="113"/>
      <c r="G43" s="118"/>
      <c r="H43" s="119"/>
    </row>
    <row r="44" spans="1:8" x14ac:dyDescent="0.3">
      <c r="A44" s="110"/>
      <c r="B44" s="179"/>
      <c r="C44" s="179"/>
      <c r="D44" s="179"/>
      <c r="E44" s="179"/>
      <c r="F44" s="113"/>
      <c r="G44" s="118"/>
      <c r="H44" s="119"/>
    </row>
    <row r="45" spans="1:8" x14ac:dyDescent="0.3">
      <c r="A45" s="110"/>
      <c r="B45" s="179"/>
      <c r="C45" s="179"/>
      <c r="D45" s="179"/>
      <c r="E45" s="179"/>
      <c r="F45" s="113"/>
      <c r="G45" s="118"/>
      <c r="H45" s="119"/>
    </row>
    <row r="46" spans="1:8" x14ac:dyDescent="0.3">
      <c r="A46" s="110"/>
      <c r="B46" s="179"/>
      <c r="C46" s="179"/>
      <c r="D46" s="179"/>
      <c r="E46" s="179"/>
      <c r="F46" s="113"/>
      <c r="G46" s="118"/>
      <c r="H46" s="119"/>
    </row>
    <row r="47" spans="1:8" x14ac:dyDescent="0.3">
      <c r="A47" s="110"/>
      <c r="B47" s="179"/>
      <c r="C47" s="179"/>
      <c r="D47" s="179"/>
      <c r="E47" s="179"/>
      <c r="F47" s="113"/>
      <c r="G47" s="118"/>
      <c r="H47" s="119"/>
    </row>
    <row r="48" spans="1:8" x14ac:dyDescent="0.3">
      <c r="A48" s="110"/>
      <c r="B48" s="179"/>
      <c r="C48" s="179"/>
      <c r="D48" s="179"/>
      <c r="E48" s="179"/>
      <c r="F48" s="113"/>
      <c r="G48" s="118"/>
      <c r="H48" s="119"/>
    </row>
    <row r="49" spans="1:8" x14ac:dyDescent="0.3">
      <c r="A49" s="110"/>
      <c r="B49" s="179"/>
      <c r="C49" s="179"/>
      <c r="D49" s="179"/>
      <c r="E49" s="179"/>
      <c r="F49" s="113"/>
      <c r="G49" s="118"/>
      <c r="H49" s="119"/>
    </row>
    <row r="50" spans="1:8" x14ac:dyDescent="0.3">
      <c r="A50" s="110"/>
      <c r="B50" s="179"/>
      <c r="C50" s="179"/>
      <c r="D50" s="179"/>
      <c r="E50" s="179"/>
      <c r="F50" s="113"/>
      <c r="G50" s="118"/>
      <c r="H50" s="119"/>
    </row>
    <row r="51" spans="1:8" x14ac:dyDescent="0.3">
      <c r="A51" s="110"/>
      <c r="B51" s="179"/>
      <c r="C51" s="179"/>
      <c r="D51" s="179"/>
      <c r="E51" s="179"/>
      <c r="F51" s="113"/>
      <c r="G51" s="118"/>
      <c r="H51" s="119"/>
    </row>
    <row r="52" spans="1:8" x14ac:dyDescent="0.3">
      <c r="A52" s="110"/>
      <c r="B52" s="179"/>
      <c r="C52" s="179"/>
      <c r="D52" s="179"/>
      <c r="E52" s="179"/>
      <c r="F52" s="113"/>
      <c r="G52" s="118"/>
      <c r="H52" s="119"/>
    </row>
    <row r="53" spans="1:8" ht="42" customHeight="1" x14ac:dyDescent="0.3">
      <c r="A53" s="169" t="s">
        <v>45</v>
      </c>
      <c r="B53" s="169"/>
      <c r="C53" s="169"/>
      <c r="D53" s="169"/>
      <c r="E53" s="169"/>
      <c r="F53" s="169"/>
      <c r="G53" s="169"/>
      <c r="H53" s="115">
        <f>SUMIFS(H33:H52,A33:A52,"невооруженная круглосуточная")</f>
        <v>0</v>
      </c>
    </row>
    <row r="54" spans="1:8" ht="28.2" customHeight="1" x14ac:dyDescent="0.3">
      <c r="A54" s="169" t="s">
        <v>46</v>
      </c>
      <c r="B54" s="169"/>
      <c r="C54" s="169"/>
      <c r="D54" s="169"/>
      <c r="E54" s="169"/>
      <c r="F54" s="169"/>
      <c r="G54" s="169"/>
      <c r="H54" s="115">
        <f>SUMIFS(H33:H52,A33:A52,"невооруженная дневная")</f>
        <v>0</v>
      </c>
    </row>
    <row r="55" spans="1:8" x14ac:dyDescent="0.3">
      <c r="A55" s="170" t="s">
        <v>1</v>
      </c>
      <c r="B55" s="170"/>
      <c r="C55" s="170"/>
      <c r="D55" s="170"/>
      <c r="E55" s="170"/>
      <c r="F55" s="170"/>
      <c r="G55" s="170"/>
      <c r="H55" s="125">
        <f>SUM(H53:H54)</f>
        <v>0</v>
      </c>
    </row>
    <row r="56" spans="1:8" x14ac:dyDescent="0.3">
      <c r="A56" s="185" t="s">
        <v>5</v>
      </c>
      <c r="B56" s="185"/>
      <c r="C56" s="185"/>
      <c r="D56" s="185"/>
      <c r="E56" s="185"/>
      <c r="F56" s="185"/>
      <c r="G56" s="185"/>
      <c r="H56" s="185"/>
    </row>
    <row r="57" spans="1:8" ht="27.6" x14ac:dyDescent="0.3">
      <c r="A57" s="109" t="s">
        <v>37</v>
      </c>
      <c r="B57" s="109" t="s">
        <v>4</v>
      </c>
      <c r="C57" s="109" t="s">
        <v>3</v>
      </c>
      <c r="D57" s="184" t="s">
        <v>25</v>
      </c>
      <c r="E57" s="184"/>
      <c r="F57" s="109" t="s">
        <v>2</v>
      </c>
      <c r="G57" s="109" t="s">
        <v>26</v>
      </c>
      <c r="H57" s="109" t="s">
        <v>27</v>
      </c>
    </row>
    <row r="58" spans="1:8" x14ac:dyDescent="0.3">
      <c r="A58" s="110"/>
      <c r="B58" s="131"/>
      <c r="C58" s="130"/>
      <c r="D58" s="190"/>
      <c r="E58" s="191"/>
      <c r="F58" s="120"/>
      <c r="G58" s="115">
        <f>IFERROR(D58/F58,0)</f>
        <v>0</v>
      </c>
      <c r="H58" s="115">
        <f t="shared" ref="H58:H71" si="2">C58*G58</f>
        <v>0</v>
      </c>
    </row>
    <row r="59" spans="1:8" x14ac:dyDescent="0.3">
      <c r="A59" s="110"/>
      <c r="B59" s="131"/>
      <c r="C59" s="130"/>
      <c r="D59" s="190"/>
      <c r="E59" s="191"/>
      <c r="F59" s="120"/>
      <c r="G59" s="115">
        <f t="shared" ref="G59:G71" si="3">IFERROR(D59/F59,0)</f>
        <v>0</v>
      </c>
      <c r="H59" s="115">
        <f t="shared" si="2"/>
        <v>0</v>
      </c>
    </row>
    <row r="60" spans="1:8" x14ac:dyDescent="0.3">
      <c r="A60" s="110"/>
      <c r="B60" s="131"/>
      <c r="C60" s="130"/>
      <c r="D60" s="190"/>
      <c r="E60" s="191"/>
      <c r="F60" s="120"/>
      <c r="G60" s="115">
        <f t="shared" si="3"/>
        <v>0</v>
      </c>
      <c r="H60" s="115">
        <f t="shared" si="2"/>
        <v>0</v>
      </c>
    </row>
    <row r="61" spans="1:8" x14ac:dyDescent="0.3">
      <c r="A61" s="110"/>
      <c r="B61" s="131"/>
      <c r="C61" s="130"/>
      <c r="D61" s="190"/>
      <c r="E61" s="191"/>
      <c r="F61" s="120"/>
      <c r="G61" s="115">
        <f t="shared" si="3"/>
        <v>0</v>
      </c>
      <c r="H61" s="115">
        <f t="shared" si="2"/>
        <v>0</v>
      </c>
    </row>
    <row r="62" spans="1:8" x14ac:dyDescent="0.3">
      <c r="A62" s="110"/>
      <c r="B62" s="131"/>
      <c r="C62" s="130"/>
      <c r="D62" s="190"/>
      <c r="E62" s="191"/>
      <c r="F62" s="120"/>
      <c r="G62" s="115">
        <f t="shared" si="3"/>
        <v>0</v>
      </c>
      <c r="H62" s="115">
        <f t="shared" si="2"/>
        <v>0</v>
      </c>
    </row>
    <row r="63" spans="1:8" x14ac:dyDescent="0.3">
      <c r="A63" s="110"/>
      <c r="B63" s="131"/>
      <c r="C63" s="130"/>
      <c r="D63" s="190"/>
      <c r="E63" s="191"/>
      <c r="F63" s="120"/>
      <c r="G63" s="115">
        <f t="shared" si="3"/>
        <v>0</v>
      </c>
      <c r="H63" s="115">
        <f t="shared" si="2"/>
        <v>0</v>
      </c>
    </row>
    <row r="64" spans="1:8" x14ac:dyDescent="0.3">
      <c r="A64" s="110"/>
      <c r="B64" s="114"/>
      <c r="C64" s="110"/>
      <c r="D64" s="174"/>
      <c r="E64" s="174"/>
      <c r="F64" s="120"/>
      <c r="G64" s="115">
        <f t="shared" si="3"/>
        <v>0</v>
      </c>
      <c r="H64" s="115">
        <f t="shared" si="2"/>
        <v>0</v>
      </c>
    </row>
    <row r="65" spans="1:8" x14ac:dyDescent="0.3">
      <c r="A65" s="110"/>
      <c r="B65" s="114"/>
      <c r="C65" s="110"/>
      <c r="D65" s="174"/>
      <c r="E65" s="174"/>
      <c r="F65" s="120"/>
      <c r="G65" s="115">
        <f t="shared" si="3"/>
        <v>0</v>
      </c>
      <c r="H65" s="115">
        <f t="shared" si="2"/>
        <v>0</v>
      </c>
    </row>
    <row r="66" spans="1:8" x14ac:dyDescent="0.3">
      <c r="A66" s="110"/>
      <c r="B66" s="114"/>
      <c r="C66" s="110"/>
      <c r="D66" s="174"/>
      <c r="E66" s="174"/>
      <c r="F66" s="120"/>
      <c r="G66" s="115">
        <f t="shared" si="3"/>
        <v>0</v>
      </c>
      <c r="H66" s="115">
        <f t="shared" si="2"/>
        <v>0</v>
      </c>
    </row>
    <row r="67" spans="1:8" x14ac:dyDescent="0.3">
      <c r="A67" s="110"/>
      <c r="B67" s="114"/>
      <c r="C67" s="110"/>
      <c r="D67" s="174"/>
      <c r="E67" s="174"/>
      <c r="F67" s="120"/>
      <c r="G67" s="115">
        <f t="shared" si="3"/>
        <v>0</v>
      </c>
      <c r="H67" s="115">
        <f t="shared" si="2"/>
        <v>0</v>
      </c>
    </row>
    <row r="68" spans="1:8" x14ac:dyDescent="0.3">
      <c r="A68" s="110"/>
      <c r="B68" s="114"/>
      <c r="C68" s="110"/>
      <c r="D68" s="174"/>
      <c r="E68" s="174"/>
      <c r="F68" s="120"/>
      <c r="G68" s="115">
        <f t="shared" si="3"/>
        <v>0</v>
      </c>
      <c r="H68" s="115">
        <f t="shared" si="2"/>
        <v>0</v>
      </c>
    </row>
    <row r="69" spans="1:8" x14ac:dyDescent="0.3">
      <c r="A69" s="110"/>
      <c r="B69" s="114"/>
      <c r="C69" s="110"/>
      <c r="D69" s="174"/>
      <c r="E69" s="174"/>
      <c r="F69" s="120"/>
      <c r="G69" s="115">
        <f t="shared" si="3"/>
        <v>0</v>
      </c>
      <c r="H69" s="115">
        <f t="shared" si="2"/>
        <v>0</v>
      </c>
    </row>
    <row r="70" spans="1:8" x14ac:dyDescent="0.3">
      <c r="A70" s="110"/>
      <c r="B70" s="114"/>
      <c r="C70" s="110"/>
      <c r="D70" s="174"/>
      <c r="E70" s="174"/>
      <c r="F70" s="120"/>
      <c r="G70" s="115">
        <f t="shared" si="3"/>
        <v>0</v>
      </c>
      <c r="H70" s="115">
        <f t="shared" si="2"/>
        <v>0</v>
      </c>
    </row>
    <row r="71" spans="1:8" x14ac:dyDescent="0.3">
      <c r="A71" s="110"/>
      <c r="B71" s="127"/>
      <c r="C71" s="110"/>
      <c r="D71" s="174"/>
      <c r="E71" s="174"/>
      <c r="F71" s="120"/>
      <c r="G71" s="115">
        <f t="shared" si="3"/>
        <v>0</v>
      </c>
      <c r="H71" s="115">
        <f t="shared" si="2"/>
        <v>0</v>
      </c>
    </row>
    <row r="72" spans="1:8" ht="36" customHeight="1" x14ac:dyDescent="0.3">
      <c r="A72" s="171" t="s">
        <v>45</v>
      </c>
      <c r="B72" s="172"/>
      <c r="C72" s="172"/>
      <c r="D72" s="172"/>
      <c r="E72" s="172"/>
      <c r="F72" s="172"/>
      <c r="G72" s="173"/>
      <c r="H72" s="115">
        <f>SUMIFS(H58:H71,A58:A71,"невооруженная круглосуточная")</f>
        <v>0</v>
      </c>
    </row>
    <row r="73" spans="1:8" ht="27.6" customHeight="1" x14ac:dyDescent="0.3">
      <c r="A73" s="171" t="s">
        <v>46</v>
      </c>
      <c r="B73" s="172"/>
      <c r="C73" s="172"/>
      <c r="D73" s="172"/>
      <c r="E73" s="172"/>
      <c r="F73" s="172"/>
      <c r="G73" s="173"/>
      <c r="H73" s="115">
        <f>SUMIFS(H58:H71,A58:A71,"невооруженная дневная")</f>
        <v>0</v>
      </c>
    </row>
    <row r="74" spans="1:8" x14ac:dyDescent="0.3">
      <c r="A74" s="166" t="s">
        <v>1</v>
      </c>
      <c r="B74" s="167"/>
      <c r="C74" s="167"/>
      <c r="D74" s="167"/>
      <c r="E74" s="167"/>
      <c r="F74" s="167"/>
      <c r="G74" s="168"/>
      <c r="H74" s="125">
        <f>SUM(H72:H73)</f>
        <v>0</v>
      </c>
    </row>
    <row r="75" spans="1:8" ht="30.75" customHeight="1" x14ac:dyDescent="0.3">
      <c r="A75" s="181"/>
      <c r="B75" s="181"/>
      <c r="C75" s="181"/>
      <c r="D75" s="181" t="s">
        <v>50</v>
      </c>
      <c r="E75" s="187" t="s">
        <v>87</v>
      </c>
      <c r="F75" s="187" t="s">
        <v>88</v>
      </c>
      <c r="G75" s="181" t="s">
        <v>82</v>
      </c>
      <c r="H75" s="189" t="s">
        <v>29</v>
      </c>
    </row>
    <row r="76" spans="1:8" ht="100.5" customHeight="1" x14ac:dyDescent="0.3">
      <c r="A76" s="181"/>
      <c r="B76" s="181"/>
      <c r="C76" s="181"/>
      <c r="D76" s="187"/>
      <c r="E76" s="187"/>
      <c r="F76" s="187"/>
      <c r="G76" s="187"/>
      <c r="H76" s="189"/>
    </row>
    <row r="77" spans="1:8" ht="31.5" customHeight="1" x14ac:dyDescent="0.3">
      <c r="A77" s="186" t="s">
        <v>53</v>
      </c>
      <c r="B77" s="186"/>
      <c r="C77" s="186"/>
      <c r="D77" s="125">
        <f>SUM(H28,H53,H72,)</f>
        <v>0</v>
      </c>
      <c r="E77" s="112"/>
      <c r="F77" s="112"/>
      <c r="G77" s="128">
        <f>'Приложение 2 Расчет предложения'!G4</f>
        <v>0</v>
      </c>
      <c r="H77" s="129">
        <f>SUM(D77,E77,F77)</f>
        <v>0</v>
      </c>
    </row>
    <row r="78" spans="1:8" ht="31.5" customHeight="1" x14ac:dyDescent="0.3">
      <c r="A78" s="272" t="s">
        <v>54</v>
      </c>
      <c r="B78" s="273"/>
      <c r="C78" s="274"/>
      <c r="D78" s="125">
        <f>SUM(H29,H54,H73,)</f>
        <v>0</v>
      </c>
      <c r="E78" s="112"/>
      <c r="F78" s="112"/>
      <c r="G78" s="128">
        <f>'Приложение 2 Расчет предложения'!G8</f>
        <v>0</v>
      </c>
      <c r="H78" s="129">
        <f>SUM(D78,E78,F78)</f>
        <v>0</v>
      </c>
    </row>
    <row r="79" spans="1:8" ht="31.5" customHeight="1" x14ac:dyDescent="0.3">
      <c r="A79" s="180" t="s">
        <v>31</v>
      </c>
      <c r="B79" s="180"/>
      <c r="C79" s="180"/>
      <c r="D79" s="180"/>
      <c r="E79" s="180"/>
      <c r="F79" s="180"/>
      <c r="G79" s="180"/>
      <c r="H79" s="129">
        <f>SUM(H77,H78)</f>
        <v>0</v>
      </c>
    </row>
  </sheetData>
  <mergeCells count="66">
    <mergeCell ref="A78:C78"/>
    <mergeCell ref="A30:G30"/>
    <mergeCell ref="A28:G28"/>
    <mergeCell ref="A29:G29"/>
    <mergeCell ref="E27:H27"/>
    <mergeCell ref="H75:H76"/>
    <mergeCell ref="D75:D76"/>
    <mergeCell ref="D63:E63"/>
    <mergeCell ref="D64:E64"/>
    <mergeCell ref="D65:E65"/>
    <mergeCell ref="D66:E66"/>
    <mergeCell ref="D67:E67"/>
    <mergeCell ref="D58:E58"/>
    <mergeCell ref="D59:E59"/>
    <mergeCell ref="D60:E60"/>
    <mergeCell ref="D61:E61"/>
    <mergeCell ref="D62:E62"/>
    <mergeCell ref="A77:C77"/>
    <mergeCell ref="E75:E76"/>
    <mergeCell ref="F75:F76"/>
    <mergeCell ref="G75:G76"/>
    <mergeCell ref="A79:G79"/>
    <mergeCell ref="A75:C76"/>
    <mergeCell ref="A3:H3"/>
    <mergeCell ref="A4:H4"/>
    <mergeCell ref="A1:H2"/>
    <mergeCell ref="D57:E57"/>
    <mergeCell ref="A56:H56"/>
    <mergeCell ref="A5:A26"/>
    <mergeCell ref="C5:D5"/>
    <mergeCell ref="E5:E6"/>
    <mergeCell ref="A31:H31"/>
    <mergeCell ref="H5:H6"/>
    <mergeCell ref="F5:F6"/>
    <mergeCell ref="G5:G6"/>
    <mergeCell ref="B32:E32"/>
    <mergeCell ref="B33:E33"/>
    <mergeCell ref="B44:E44"/>
    <mergeCell ref="B45:E45"/>
    <mergeCell ref="B46:E46"/>
    <mergeCell ref="B52:E52"/>
    <mergeCell ref="B47:E47"/>
    <mergeCell ref="B48:E48"/>
    <mergeCell ref="B49:E49"/>
    <mergeCell ref="B50:E50"/>
    <mergeCell ref="B51:E51"/>
    <mergeCell ref="B39:E39"/>
    <mergeCell ref="B40:E40"/>
    <mergeCell ref="B41:E41"/>
    <mergeCell ref="B42:E42"/>
    <mergeCell ref="B43:E43"/>
    <mergeCell ref="B34:E34"/>
    <mergeCell ref="B35:E35"/>
    <mergeCell ref="B36:E36"/>
    <mergeCell ref="B37:E37"/>
    <mergeCell ref="B38:E38"/>
    <mergeCell ref="A74:G74"/>
    <mergeCell ref="A53:G53"/>
    <mergeCell ref="A54:G54"/>
    <mergeCell ref="A55:G55"/>
    <mergeCell ref="A72:G72"/>
    <mergeCell ref="A73:G73"/>
    <mergeCell ref="D70:E70"/>
    <mergeCell ref="D71:E71"/>
    <mergeCell ref="D68:E68"/>
    <mergeCell ref="D69:E69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Лист8!$E$11:$E$12</xm:f>
          </x14:formula1>
          <xm:sqref>A33:A52 A58:A71 B7:B26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I15"/>
  <sheetViews>
    <sheetView zoomScale="70" zoomScaleNormal="70" workbookViewId="0">
      <selection activeCell="F12" sqref="F12"/>
    </sheetView>
  </sheetViews>
  <sheetFormatPr defaultRowHeight="14.4" x14ac:dyDescent="0.3"/>
  <cols>
    <col min="1" max="1" width="9.33203125" style="42" customWidth="1"/>
    <col min="2" max="2" width="43.88671875" style="42" customWidth="1"/>
    <col min="3" max="3" width="14.109375" style="42" customWidth="1"/>
    <col min="4" max="4" width="22.44140625" style="42" customWidth="1"/>
    <col min="5" max="6" width="18.109375" style="42" customWidth="1"/>
    <col min="7" max="7" width="25.44140625" style="42" customWidth="1"/>
    <col min="8" max="8" width="19.6640625" style="42" customWidth="1"/>
  </cols>
  <sheetData>
    <row r="1" spans="1:9" x14ac:dyDescent="0.3">
      <c r="A1" s="192" t="s">
        <v>95</v>
      </c>
      <c r="B1" s="193"/>
      <c r="C1" s="193"/>
      <c r="D1" s="193"/>
      <c r="E1" s="193"/>
      <c r="F1" s="193"/>
      <c r="G1" s="193"/>
      <c r="H1" s="193"/>
    </row>
    <row r="2" spans="1:9" ht="21.75" customHeight="1" x14ac:dyDescent="0.3">
      <c r="A2" s="195" t="s">
        <v>30</v>
      </c>
      <c r="B2" s="194" t="s">
        <v>33</v>
      </c>
      <c r="C2" s="194" t="s">
        <v>55</v>
      </c>
      <c r="D2" s="194" t="s">
        <v>35</v>
      </c>
      <c r="E2" s="194"/>
      <c r="F2" s="194" t="s">
        <v>81</v>
      </c>
      <c r="G2" s="194" t="s">
        <v>56</v>
      </c>
      <c r="H2" s="194"/>
    </row>
    <row r="3" spans="1:9" ht="45" customHeight="1" x14ac:dyDescent="0.3">
      <c r="A3" s="195"/>
      <c r="B3" s="196"/>
      <c r="C3" s="194"/>
      <c r="D3" s="101" t="s">
        <v>34</v>
      </c>
      <c r="E3" s="102" t="s">
        <v>36</v>
      </c>
      <c r="F3" s="194"/>
      <c r="G3" s="102" t="s">
        <v>59</v>
      </c>
      <c r="H3" s="102" t="s">
        <v>58</v>
      </c>
    </row>
    <row r="4" spans="1:9" ht="17.399999999999999" x14ac:dyDescent="0.3">
      <c r="A4" s="101">
        <v>1</v>
      </c>
      <c r="B4" s="103"/>
      <c r="C4" s="104">
        <v>1</v>
      </c>
      <c r="D4" s="105" t="s">
        <v>80</v>
      </c>
      <c r="E4" s="105" t="s">
        <v>80</v>
      </c>
      <c r="F4" s="106">
        <v>732</v>
      </c>
      <c r="G4" s="107">
        <f>ROUND('Приложение 1 (Ижевск)'!H77/SUM(F4:F4),2)</f>
        <v>0</v>
      </c>
      <c r="H4" s="106">
        <f>ROUND(F4*$G$4,2)</f>
        <v>0</v>
      </c>
      <c r="I4" s="100"/>
    </row>
    <row r="5" spans="1:9" x14ac:dyDescent="0.3">
      <c r="A5" s="269" t="s">
        <v>96</v>
      </c>
      <c r="B5" s="270"/>
      <c r="C5" s="270"/>
      <c r="D5" s="270"/>
      <c r="E5" s="270"/>
      <c r="F5" s="270"/>
      <c r="G5" s="270"/>
      <c r="H5" s="271"/>
    </row>
    <row r="6" spans="1:9" ht="21.75" customHeight="1" x14ac:dyDescent="0.3">
      <c r="A6" s="267" t="s">
        <v>30</v>
      </c>
      <c r="B6" s="265" t="s">
        <v>33</v>
      </c>
      <c r="C6" s="265" t="s">
        <v>55</v>
      </c>
      <c r="D6" s="263" t="s">
        <v>35</v>
      </c>
      <c r="E6" s="264"/>
      <c r="F6" s="265" t="s">
        <v>57</v>
      </c>
      <c r="G6" s="263" t="s">
        <v>56</v>
      </c>
      <c r="H6" s="264"/>
    </row>
    <row r="7" spans="1:9" ht="45" customHeight="1" x14ac:dyDescent="0.3">
      <c r="A7" s="268"/>
      <c r="B7" s="266"/>
      <c r="C7" s="266"/>
      <c r="D7" s="101" t="s">
        <v>34</v>
      </c>
      <c r="E7" s="102" t="s">
        <v>36</v>
      </c>
      <c r="F7" s="266"/>
      <c r="G7" s="102" t="s">
        <v>59</v>
      </c>
      <c r="H7" s="102" t="s">
        <v>58</v>
      </c>
      <c r="I7" s="262"/>
    </row>
    <row r="8" spans="1:9" x14ac:dyDescent="0.3">
      <c r="A8" s="101">
        <v>1</v>
      </c>
      <c r="B8" s="103"/>
      <c r="C8" s="104">
        <v>1</v>
      </c>
      <c r="D8" s="105" t="s">
        <v>83</v>
      </c>
      <c r="E8" s="105" t="s">
        <v>83</v>
      </c>
      <c r="F8" s="106">
        <v>366</v>
      </c>
      <c r="G8" s="107">
        <f>ROUND('Приложение 1 (Ижевск)'!H78/SUM(F8:F8),2)</f>
        <v>0</v>
      </c>
      <c r="H8" s="106">
        <f>ROUND(F8*$G$8,2)</f>
        <v>0</v>
      </c>
      <c r="I8" s="262"/>
    </row>
    <row r="9" spans="1:9" ht="21.75" customHeight="1" x14ac:dyDescent="0.3">
      <c r="A9" s="203" t="s">
        <v>32</v>
      </c>
      <c r="B9" s="203"/>
      <c r="C9" s="203"/>
      <c r="D9" s="203"/>
      <c r="E9" s="203"/>
      <c r="F9" s="203"/>
      <c r="G9" s="203"/>
      <c r="H9" s="203"/>
    </row>
    <row r="10" spans="1:9" ht="27.6" x14ac:dyDescent="0.3">
      <c r="A10" s="197" t="s">
        <v>84</v>
      </c>
      <c r="B10" s="198"/>
      <c r="C10" s="198"/>
      <c r="D10" s="198"/>
      <c r="E10" s="199"/>
      <c r="F10" s="102" t="s">
        <v>60</v>
      </c>
      <c r="G10" s="101" t="s">
        <v>61</v>
      </c>
      <c r="H10" s="101" t="s">
        <v>62</v>
      </c>
    </row>
    <row r="11" spans="1:9" ht="51" customHeight="1" x14ac:dyDescent="0.3">
      <c r="A11" s="200"/>
      <c r="B11" s="201"/>
      <c r="C11" s="201"/>
      <c r="D11" s="201"/>
      <c r="E11" s="202"/>
      <c r="F11" s="101">
        <v>13</v>
      </c>
      <c r="G11" s="108">
        <f>SUM(H4,H8)</f>
        <v>0</v>
      </c>
      <c r="H11" s="108">
        <f>F11*G11</f>
        <v>0</v>
      </c>
    </row>
    <row r="12" spans="1:9" x14ac:dyDescent="0.3">
      <c r="A12" s="43"/>
      <c r="B12" s="43"/>
      <c r="C12" s="43"/>
      <c r="D12" s="43"/>
      <c r="E12" s="43"/>
      <c r="F12" s="43"/>
      <c r="G12" s="43"/>
      <c r="H12" s="43"/>
    </row>
    <row r="13" spans="1:9" x14ac:dyDescent="0.3">
      <c r="A13" s="43"/>
      <c r="B13" s="43"/>
      <c r="C13" s="43"/>
      <c r="D13" s="43"/>
      <c r="E13" s="43"/>
      <c r="F13" s="43"/>
      <c r="G13" s="43"/>
      <c r="H13" s="43"/>
    </row>
    <row r="14" spans="1:9" x14ac:dyDescent="0.3">
      <c r="A14" s="43"/>
      <c r="B14" s="43"/>
      <c r="C14" s="43"/>
      <c r="D14" s="43"/>
      <c r="E14" s="43"/>
      <c r="F14" s="43"/>
      <c r="G14" s="43"/>
      <c r="H14" s="43"/>
    </row>
    <row r="15" spans="1:9" x14ac:dyDescent="0.3">
      <c r="A15" s="43"/>
      <c r="B15" s="43"/>
      <c r="C15" s="43"/>
      <c r="D15" s="43"/>
      <c r="E15" s="43"/>
      <c r="F15" s="43"/>
      <c r="G15" s="43"/>
      <c r="H15" s="43"/>
    </row>
  </sheetData>
  <sheetProtection selectLockedCells="1" selectUnlockedCells="1"/>
  <mergeCells count="17">
    <mergeCell ref="C6:C7"/>
    <mergeCell ref="D6:E6"/>
    <mergeCell ref="F6:F7"/>
    <mergeCell ref="A10:E11"/>
    <mergeCell ref="I7:I8"/>
    <mergeCell ref="G6:H6"/>
    <mergeCell ref="A9:H9"/>
    <mergeCell ref="A6:A7"/>
    <mergeCell ref="B6:B7"/>
    <mergeCell ref="A5:H5"/>
    <mergeCell ref="A1:H1"/>
    <mergeCell ref="G2:H2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J20" sqref="J20"/>
    </sheetView>
  </sheetViews>
  <sheetFormatPr defaultRowHeight="14.4" x14ac:dyDescent="0.3"/>
  <sheetData>
    <row r="1" spans="1:7" x14ac:dyDescent="0.3">
      <c r="A1" s="45">
        <v>1</v>
      </c>
      <c r="B1" s="45"/>
      <c r="C1" s="45">
        <v>5</v>
      </c>
      <c r="G1" s="50">
        <v>2</v>
      </c>
    </row>
    <row r="2" spans="1:7" x14ac:dyDescent="0.3">
      <c r="A2" s="45">
        <v>1</v>
      </c>
      <c r="B2" s="45"/>
      <c r="C2" s="45">
        <v>6</v>
      </c>
      <c r="E2">
        <f>SUMIFS(C1:C6,A1:A6,G1)</f>
        <v>2</v>
      </c>
    </row>
    <row r="3" spans="1:7" x14ac:dyDescent="0.3">
      <c r="A3" s="45">
        <v>1</v>
      </c>
      <c r="B3" s="45"/>
      <c r="C3" s="45">
        <v>7</v>
      </c>
    </row>
    <row r="4" spans="1:7" x14ac:dyDescent="0.3">
      <c r="A4" s="45">
        <v>1</v>
      </c>
      <c r="B4" s="45"/>
      <c r="C4" s="45">
        <v>8</v>
      </c>
    </row>
    <row r="5" spans="1:7" x14ac:dyDescent="0.3">
      <c r="A5">
        <v>2</v>
      </c>
      <c r="C5">
        <v>1</v>
      </c>
    </row>
    <row r="6" spans="1:7" x14ac:dyDescent="0.3">
      <c r="A6">
        <v>2</v>
      </c>
      <c r="C6">
        <v>1</v>
      </c>
    </row>
    <row r="11" spans="1:7" x14ac:dyDescent="0.3">
      <c r="E11" t="s">
        <v>40</v>
      </c>
    </row>
    <row r="12" spans="1:7" x14ac:dyDescent="0.3">
      <c r="E12" t="s">
        <v>41</v>
      </c>
    </row>
    <row r="15" spans="1:7" x14ac:dyDescent="0.3">
      <c r="E15" t="s">
        <v>66</v>
      </c>
    </row>
    <row r="16" spans="1:7" x14ac:dyDescent="0.3">
      <c r="E16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H97"/>
  <sheetViews>
    <sheetView topLeftCell="A79" zoomScale="70" zoomScaleNormal="70" workbookViewId="0">
      <selection activeCell="E82" sqref="E82"/>
    </sheetView>
  </sheetViews>
  <sheetFormatPr defaultRowHeight="14.4" x14ac:dyDescent="0.3"/>
  <cols>
    <col min="1" max="1" width="48.5546875" style="2" customWidth="1"/>
    <col min="2" max="2" width="47.109375" style="2" customWidth="1"/>
    <col min="3" max="3" width="32" style="2" customWidth="1"/>
    <col min="4" max="4" width="25.5546875" style="2" customWidth="1"/>
    <col min="5" max="5" width="20.33203125" style="2" customWidth="1"/>
    <col min="6" max="6" width="17.109375" style="2" customWidth="1"/>
    <col min="7" max="7" width="22" style="2" customWidth="1"/>
    <col min="8" max="8" width="25.5546875" style="2" customWidth="1"/>
  </cols>
  <sheetData>
    <row r="1" spans="1:8" x14ac:dyDescent="0.3">
      <c r="A1" s="206" t="s">
        <v>28</v>
      </c>
      <c r="B1" s="206"/>
      <c r="C1" s="207"/>
      <c r="D1" s="207"/>
      <c r="E1" s="207"/>
      <c r="F1" s="207"/>
      <c r="G1" s="207"/>
      <c r="H1" s="207"/>
    </row>
    <row r="2" spans="1:8" x14ac:dyDescent="0.3">
      <c r="A2" s="207"/>
      <c r="B2" s="207"/>
      <c r="C2" s="207"/>
      <c r="D2" s="207"/>
      <c r="E2" s="207"/>
      <c r="F2" s="207"/>
      <c r="G2" s="207"/>
      <c r="H2" s="207"/>
    </row>
    <row r="3" spans="1:8" ht="16.2" thickBot="1" x14ac:dyDescent="0.35">
      <c r="A3" s="208"/>
      <c r="B3" s="208"/>
      <c r="C3" s="208"/>
      <c r="D3" s="208"/>
      <c r="E3" s="208"/>
      <c r="F3" s="208"/>
      <c r="G3" s="208"/>
      <c r="H3" s="209"/>
    </row>
    <row r="4" spans="1:8" ht="21.6" thickBot="1" x14ac:dyDescent="0.35">
      <c r="A4" s="210" t="s">
        <v>42</v>
      </c>
      <c r="B4" s="211"/>
      <c r="C4" s="211"/>
      <c r="D4" s="211"/>
      <c r="E4" s="211"/>
      <c r="F4" s="211"/>
      <c r="G4" s="211"/>
      <c r="H4" s="212"/>
    </row>
    <row r="5" spans="1:8" ht="15" thickBot="1" x14ac:dyDescent="0.35">
      <c r="A5" s="213"/>
      <c r="B5" s="213"/>
      <c r="C5" s="213"/>
      <c r="D5" s="213"/>
      <c r="E5" s="213"/>
      <c r="F5" s="3"/>
      <c r="G5" s="3"/>
      <c r="H5" s="3"/>
    </row>
    <row r="6" spans="1:8" ht="16.2" thickBot="1" x14ac:dyDescent="0.35">
      <c r="A6" s="214" t="s">
        <v>18</v>
      </c>
      <c r="B6" s="215"/>
      <c r="C6" s="215"/>
      <c r="D6" s="215"/>
      <c r="E6" s="215"/>
      <c r="F6" s="215"/>
      <c r="G6" s="215"/>
      <c r="H6" s="216"/>
    </row>
    <row r="7" spans="1:8" ht="17.399999999999999" x14ac:dyDescent="0.3">
      <c r="A7" s="217" t="s">
        <v>21</v>
      </c>
      <c r="B7" s="44"/>
      <c r="C7" s="220" t="s">
        <v>17</v>
      </c>
      <c r="D7" s="221"/>
      <c r="E7" s="222" t="s">
        <v>16</v>
      </c>
      <c r="F7" s="224" t="s">
        <v>15</v>
      </c>
      <c r="G7" s="226" t="s">
        <v>14</v>
      </c>
      <c r="H7" s="224" t="s">
        <v>13</v>
      </c>
    </row>
    <row r="8" spans="1:8" ht="27.6" x14ac:dyDescent="0.3">
      <c r="A8" s="218"/>
      <c r="B8" s="41" t="s">
        <v>37</v>
      </c>
      <c r="C8" s="4" t="s">
        <v>12</v>
      </c>
      <c r="D8" s="4" t="s">
        <v>11</v>
      </c>
      <c r="E8" s="223"/>
      <c r="F8" s="225"/>
      <c r="G8" s="227"/>
      <c r="H8" s="225"/>
    </row>
    <row r="9" spans="1:8" x14ac:dyDescent="0.3">
      <c r="A9" s="218"/>
      <c r="B9" s="32" t="s">
        <v>38</v>
      </c>
      <c r="C9" s="32" t="s">
        <v>69</v>
      </c>
      <c r="D9" s="99" t="s">
        <v>70</v>
      </c>
      <c r="E9" s="32">
        <v>6</v>
      </c>
      <c r="F9" s="34">
        <v>10000</v>
      </c>
      <c r="G9" s="8">
        <f>E9*F9</f>
        <v>60000</v>
      </c>
      <c r="H9" s="9">
        <f t="shared" ref="H9:H28" si="0">G9*$E$29+G9</f>
        <v>78120</v>
      </c>
    </row>
    <row r="10" spans="1:8" x14ac:dyDescent="0.3">
      <c r="A10" s="218"/>
      <c r="B10" s="32" t="s">
        <v>39</v>
      </c>
      <c r="C10" s="32" t="s">
        <v>69</v>
      </c>
      <c r="D10" s="33" t="s">
        <v>71</v>
      </c>
      <c r="E10" s="32">
        <v>2</v>
      </c>
      <c r="F10" s="34">
        <v>10000</v>
      </c>
      <c r="G10" s="8">
        <f>E10*F10</f>
        <v>20000</v>
      </c>
      <c r="H10" s="9">
        <f>G10*$E$29+G10</f>
        <v>26040</v>
      </c>
    </row>
    <row r="11" spans="1:8" x14ac:dyDescent="0.3">
      <c r="A11" s="218"/>
      <c r="B11" s="32" t="s">
        <v>41</v>
      </c>
      <c r="C11" s="32" t="s">
        <v>69</v>
      </c>
      <c r="D11" s="33" t="s">
        <v>72</v>
      </c>
      <c r="E11" s="32">
        <v>6</v>
      </c>
      <c r="F11" s="34">
        <v>10000</v>
      </c>
      <c r="G11" s="8">
        <f t="shared" ref="G11:G28" si="1">E11*F11</f>
        <v>60000</v>
      </c>
      <c r="H11" s="9">
        <f t="shared" ref="H11:H14" si="2">G11*$E$29+G11</f>
        <v>78120</v>
      </c>
    </row>
    <row r="12" spans="1:8" x14ac:dyDescent="0.3">
      <c r="A12" s="218"/>
      <c r="B12" s="32" t="s">
        <v>40</v>
      </c>
      <c r="C12" s="32" t="s">
        <v>69</v>
      </c>
      <c r="D12" s="33" t="s">
        <v>73</v>
      </c>
      <c r="E12" s="32">
        <v>18</v>
      </c>
      <c r="F12" s="34">
        <v>10000</v>
      </c>
      <c r="G12" s="8">
        <f t="shared" si="1"/>
        <v>180000</v>
      </c>
      <c r="H12" s="9">
        <f t="shared" si="2"/>
        <v>234360</v>
      </c>
    </row>
    <row r="13" spans="1:8" x14ac:dyDescent="0.3">
      <c r="A13" s="218"/>
      <c r="B13" s="32"/>
      <c r="C13" s="5"/>
      <c r="D13" s="6"/>
      <c r="E13" s="5"/>
      <c r="F13" s="7"/>
      <c r="G13" s="8">
        <f t="shared" si="1"/>
        <v>0</v>
      </c>
      <c r="H13" s="9">
        <f t="shared" si="2"/>
        <v>0</v>
      </c>
    </row>
    <row r="14" spans="1:8" x14ac:dyDescent="0.3">
      <c r="A14" s="218"/>
      <c r="B14" s="32"/>
      <c r="C14" s="5"/>
      <c r="D14" s="6"/>
      <c r="E14" s="5"/>
      <c r="F14" s="7"/>
      <c r="G14" s="8">
        <f t="shared" si="1"/>
        <v>0</v>
      </c>
      <c r="H14" s="9">
        <f t="shared" si="2"/>
        <v>0</v>
      </c>
    </row>
    <row r="15" spans="1:8" x14ac:dyDescent="0.3">
      <c r="A15" s="218"/>
      <c r="B15" s="32"/>
      <c r="C15" s="5"/>
      <c r="D15" s="6"/>
      <c r="E15" s="5"/>
      <c r="F15" s="7"/>
      <c r="G15" s="8">
        <f t="shared" si="1"/>
        <v>0</v>
      </c>
      <c r="H15" s="9">
        <f t="shared" si="0"/>
        <v>0</v>
      </c>
    </row>
    <row r="16" spans="1:8" x14ac:dyDescent="0.3">
      <c r="A16" s="218"/>
      <c r="B16" s="32"/>
      <c r="C16" s="5"/>
      <c r="D16" s="6"/>
      <c r="E16" s="5"/>
      <c r="F16" s="7"/>
      <c r="G16" s="8">
        <f t="shared" si="1"/>
        <v>0</v>
      </c>
      <c r="H16" s="9">
        <f t="shared" si="0"/>
        <v>0</v>
      </c>
    </row>
    <row r="17" spans="1:8" x14ac:dyDescent="0.3">
      <c r="A17" s="218"/>
      <c r="B17" s="32"/>
      <c r="C17" s="5"/>
      <c r="D17" s="6"/>
      <c r="E17" s="5"/>
      <c r="F17" s="7"/>
      <c r="G17" s="8">
        <f t="shared" si="1"/>
        <v>0</v>
      </c>
      <c r="H17" s="9">
        <f t="shared" si="0"/>
        <v>0</v>
      </c>
    </row>
    <row r="18" spans="1:8" x14ac:dyDescent="0.3">
      <c r="A18" s="218"/>
      <c r="B18" s="32"/>
      <c r="C18" s="5"/>
      <c r="D18" s="6"/>
      <c r="E18" s="5"/>
      <c r="F18" s="7"/>
      <c r="G18" s="8">
        <f t="shared" si="1"/>
        <v>0</v>
      </c>
      <c r="H18" s="9">
        <f t="shared" si="0"/>
        <v>0</v>
      </c>
    </row>
    <row r="19" spans="1:8" x14ac:dyDescent="0.3">
      <c r="A19" s="218"/>
      <c r="B19" s="32"/>
      <c r="C19" s="5"/>
      <c r="D19" s="6"/>
      <c r="E19" s="5"/>
      <c r="F19" s="7"/>
      <c r="G19" s="8">
        <f t="shared" si="1"/>
        <v>0</v>
      </c>
      <c r="H19" s="9">
        <f t="shared" si="0"/>
        <v>0</v>
      </c>
    </row>
    <row r="20" spans="1:8" x14ac:dyDescent="0.3">
      <c r="A20" s="218"/>
      <c r="B20" s="32"/>
      <c r="C20" s="5"/>
      <c r="D20" s="6"/>
      <c r="E20" s="5"/>
      <c r="F20" s="7"/>
      <c r="G20" s="8">
        <f t="shared" si="1"/>
        <v>0</v>
      </c>
      <c r="H20" s="9">
        <f t="shared" si="0"/>
        <v>0</v>
      </c>
    </row>
    <row r="21" spans="1:8" x14ac:dyDescent="0.3">
      <c r="A21" s="218"/>
      <c r="B21" s="32"/>
      <c r="C21" s="5"/>
      <c r="D21" s="5"/>
      <c r="E21" s="5"/>
      <c r="F21" s="7"/>
      <c r="G21" s="8">
        <f t="shared" si="1"/>
        <v>0</v>
      </c>
      <c r="H21" s="9">
        <f t="shared" si="0"/>
        <v>0</v>
      </c>
    </row>
    <row r="22" spans="1:8" x14ac:dyDescent="0.3">
      <c r="A22" s="218"/>
      <c r="B22" s="32"/>
      <c r="C22" s="5"/>
      <c r="D22" s="5"/>
      <c r="E22" s="5"/>
      <c r="F22" s="7"/>
      <c r="G22" s="8">
        <f t="shared" si="1"/>
        <v>0</v>
      </c>
      <c r="H22" s="9">
        <f t="shared" si="0"/>
        <v>0</v>
      </c>
    </row>
    <row r="23" spans="1:8" x14ac:dyDescent="0.3">
      <c r="A23" s="218"/>
      <c r="B23" s="32"/>
      <c r="C23" s="5"/>
      <c r="D23" s="5"/>
      <c r="E23" s="5"/>
      <c r="F23" s="7"/>
      <c r="G23" s="8">
        <f t="shared" si="1"/>
        <v>0</v>
      </c>
      <c r="H23" s="9">
        <f t="shared" si="0"/>
        <v>0</v>
      </c>
    </row>
    <row r="24" spans="1:8" x14ac:dyDescent="0.3">
      <c r="A24" s="218"/>
      <c r="B24" s="32"/>
      <c r="C24" s="5"/>
      <c r="D24" s="5"/>
      <c r="E24" s="5"/>
      <c r="F24" s="7"/>
      <c r="G24" s="8">
        <f t="shared" si="1"/>
        <v>0</v>
      </c>
      <c r="H24" s="9">
        <f t="shared" si="0"/>
        <v>0</v>
      </c>
    </row>
    <row r="25" spans="1:8" x14ac:dyDescent="0.3">
      <c r="A25" s="218"/>
      <c r="B25" s="32"/>
      <c r="C25" s="5"/>
      <c r="D25" s="5"/>
      <c r="E25" s="5"/>
      <c r="F25" s="7"/>
      <c r="G25" s="8">
        <f t="shared" si="1"/>
        <v>0</v>
      </c>
      <c r="H25" s="9">
        <f t="shared" si="0"/>
        <v>0</v>
      </c>
    </row>
    <row r="26" spans="1:8" x14ac:dyDescent="0.3">
      <c r="A26" s="218"/>
      <c r="B26" s="32"/>
      <c r="C26" s="5"/>
      <c r="D26" s="5"/>
      <c r="E26" s="5"/>
      <c r="F26" s="7"/>
      <c r="G26" s="8">
        <f t="shared" si="1"/>
        <v>0</v>
      </c>
      <c r="H26" s="9">
        <f t="shared" si="0"/>
        <v>0</v>
      </c>
    </row>
    <row r="27" spans="1:8" x14ac:dyDescent="0.3">
      <c r="A27" s="218"/>
      <c r="B27" s="32"/>
      <c r="C27" s="5"/>
      <c r="D27" s="5"/>
      <c r="E27" s="5"/>
      <c r="F27" s="7"/>
      <c r="G27" s="8">
        <f t="shared" si="1"/>
        <v>0</v>
      </c>
      <c r="H27" s="9">
        <f t="shared" si="0"/>
        <v>0</v>
      </c>
    </row>
    <row r="28" spans="1:8" ht="15" thickBot="1" x14ac:dyDescent="0.35">
      <c r="A28" s="219"/>
      <c r="B28" s="32"/>
      <c r="C28" s="5"/>
      <c r="D28" s="5"/>
      <c r="E28" s="10"/>
      <c r="F28" s="7"/>
      <c r="G28" s="8">
        <f t="shared" si="1"/>
        <v>0</v>
      </c>
      <c r="H28" s="9">
        <f t="shared" si="0"/>
        <v>0</v>
      </c>
    </row>
    <row r="29" spans="1:8" ht="15" thickBot="1" x14ac:dyDescent="0.35">
      <c r="A29" s="46" t="s">
        <v>10</v>
      </c>
      <c r="B29" s="46"/>
      <c r="C29" s="47"/>
      <c r="D29" s="11"/>
      <c r="E29" s="35">
        <v>0.30199999999999999</v>
      </c>
      <c r="F29" s="48"/>
      <c r="G29" s="51"/>
      <c r="H29" s="52"/>
    </row>
    <row r="30" spans="1:8" ht="15" thickBot="1" x14ac:dyDescent="0.35">
      <c r="A30" s="53" t="s">
        <v>43</v>
      </c>
      <c r="B30" s="228"/>
      <c r="C30" s="229"/>
      <c r="D30" s="229"/>
      <c r="E30" s="229"/>
      <c r="F30" s="229"/>
      <c r="G30" s="230"/>
      <c r="H30" s="54">
        <f>SUMIFS(H9:H28,B9:B28,"вооруженная дневная")</f>
        <v>26040</v>
      </c>
    </row>
    <row r="31" spans="1:8" ht="15" thickBot="1" x14ac:dyDescent="0.35">
      <c r="A31" s="53" t="s">
        <v>44</v>
      </c>
      <c r="B31" s="228"/>
      <c r="C31" s="229"/>
      <c r="D31" s="229"/>
      <c r="E31" s="229"/>
      <c r="F31" s="229"/>
      <c r="G31" s="230"/>
      <c r="H31" s="54">
        <f>SUMIFS(H9:H28,B9:B28,"вооруженная круглосуточная")</f>
        <v>78120</v>
      </c>
    </row>
    <row r="32" spans="1:8" ht="15" thickBot="1" x14ac:dyDescent="0.35">
      <c r="A32" s="53" t="s">
        <v>45</v>
      </c>
      <c r="B32" s="228"/>
      <c r="C32" s="229"/>
      <c r="D32" s="229"/>
      <c r="E32" s="229"/>
      <c r="F32" s="229"/>
      <c r="G32" s="230"/>
      <c r="H32" s="54">
        <f>SUMIFS(H9:H28,B9:B28,"невооруженная круглосуточная")</f>
        <v>234360</v>
      </c>
    </row>
    <row r="33" spans="1:8" ht="15" thickBot="1" x14ac:dyDescent="0.35">
      <c r="A33" s="53" t="s">
        <v>46</v>
      </c>
      <c r="B33" s="228"/>
      <c r="C33" s="229"/>
      <c r="D33" s="229"/>
      <c r="E33" s="229"/>
      <c r="F33" s="229"/>
      <c r="G33" s="230"/>
      <c r="H33" s="54">
        <f>SUMIFS(H9:H28,B9:B28,"невооруженная дневная")</f>
        <v>78120</v>
      </c>
    </row>
    <row r="34" spans="1:8" ht="15" thickBot="1" x14ac:dyDescent="0.35">
      <c r="A34" s="55" t="s">
        <v>9</v>
      </c>
      <c r="B34" s="55"/>
      <c r="C34" s="56"/>
      <c r="D34" s="12"/>
      <c r="E34" s="12"/>
      <c r="F34" s="57"/>
      <c r="G34" s="58"/>
      <c r="H34" s="59">
        <f>SUM(H30:H33)</f>
        <v>416640</v>
      </c>
    </row>
    <row r="35" spans="1:8" ht="15" thickBot="1" x14ac:dyDescent="0.35">
      <c r="A35" s="1"/>
      <c r="B35" s="1"/>
      <c r="C35" s="1"/>
      <c r="D35" s="1"/>
      <c r="E35" s="13"/>
      <c r="F35" s="1"/>
      <c r="G35" s="1"/>
      <c r="H35" s="1"/>
    </row>
    <row r="36" spans="1:8" ht="15.6" x14ac:dyDescent="0.3">
      <c r="A36" s="204" t="s">
        <v>8</v>
      </c>
      <c r="B36" s="204"/>
      <c r="C36" s="204"/>
      <c r="D36" s="204"/>
      <c r="E36" s="204"/>
      <c r="F36" s="204"/>
      <c r="G36" s="204"/>
      <c r="H36" s="205"/>
    </row>
    <row r="37" spans="1:8" ht="27.6" x14ac:dyDescent="0.3">
      <c r="A37" s="41" t="s">
        <v>37</v>
      </c>
      <c r="B37" s="234" t="s">
        <v>47</v>
      </c>
      <c r="C37" s="234"/>
      <c r="D37" s="234"/>
      <c r="E37" s="235"/>
      <c r="F37" s="14" t="s">
        <v>7</v>
      </c>
      <c r="G37" s="4" t="s">
        <v>24</v>
      </c>
      <c r="H37" s="4" t="s">
        <v>6</v>
      </c>
    </row>
    <row r="38" spans="1:8" x14ac:dyDescent="0.3">
      <c r="A38" s="32" t="s">
        <v>38</v>
      </c>
      <c r="B38" s="231" t="s">
        <v>74</v>
      </c>
      <c r="C38" s="232"/>
      <c r="D38" s="232"/>
      <c r="E38" s="233"/>
      <c r="F38" s="36" t="s">
        <v>75</v>
      </c>
      <c r="G38" s="32">
        <v>1</v>
      </c>
      <c r="H38" s="37">
        <v>5000</v>
      </c>
    </row>
    <row r="39" spans="1:8" x14ac:dyDescent="0.3">
      <c r="A39" s="32" t="s">
        <v>39</v>
      </c>
      <c r="B39" s="231" t="s">
        <v>74</v>
      </c>
      <c r="C39" s="232"/>
      <c r="D39" s="232"/>
      <c r="E39" s="233"/>
      <c r="F39" s="36" t="s">
        <v>75</v>
      </c>
      <c r="G39" s="32">
        <v>1</v>
      </c>
      <c r="H39" s="37">
        <v>5000</v>
      </c>
    </row>
    <row r="40" spans="1:8" x14ac:dyDescent="0.3">
      <c r="A40" s="32" t="s">
        <v>40</v>
      </c>
      <c r="B40" s="231" t="s">
        <v>74</v>
      </c>
      <c r="C40" s="232"/>
      <c r="D40" s="232"/>
      <c r="E40" s="233"/>
      <c r="F40" s="36" t="s">
        <v>75</v>
      </c>
      <c r="G40" s="32">
        <v>1</v>
      </c>
      <c r="H40" s="37">
        <v>5000</v>
      </c>
    </row>
    <row r="41" spans="1:8" x14ac:dyDescent="0.3">
      <c r="A41" s="32" t="s">
        <v>41</v>
      </c>
      <c r="B41" s="231" t="s">
        <v>74</v>
      </c>
      <c r="C41" s="232"/>
      <c r="D41" s="232"/>
      <c r="E41" s="233"/>
      <c r="F41" s="36" t="s">
        <v>75</v>
      </c>
      <c r="G41" s="32">
        <v>1</v>
      </c>
      <c r="H41" s="37">
        <v>5000</v>
      </c>
    </row>
    <row r="42" spans="1:8" x14ac:dyDescent="0.3">
      <c r="A42" s="32" t="s">
        <v>38</v>
      </c>
      <c r="B42" s="231" t="s">
        <v>77</v>
      </c>
      <c r="C42" s="232"/>
      <c r="D42" s="232"/>
      <c r="E42" s="233"/>
      <c r="F42" s="15" t="s">
        <v>75</v>
      </c>
      <c r="G42" s="5">
        <v>3</v>
      </c>
      <c r="H42" s="16">
        <v>45000</v>
      </c>
    </row>
    <row r="43" spans="1:8" x14ac:dyDescent="0.3">
      <c r="A43" s="32" t="s">
        <v>40</v>
      </c>
      <c r="B43" s="231" t="s">
        <v>76</v>
      </c>
      <c r="C43" s="232"/>
      <c r="D43" s="232"/>
      <c r="E43" s="233"/>
      <c r="F43" s="15" t="s">
        <v>75</v>
      </c>
      <c r="G43" s="5">
        <v>6</v>
      </c>
      <c r="H43" s="16">
        <v>15000</v>
      </c>
    </row>
    <row r="44" spans="1:8" x14ac:dyDescent="0.3">
      <c r="A44" s="32" t="s">
        <v>39</v>
      </c>
      <c r="B44" s="231" t="s">
        <v>77</v>
      </c>
      <c r="C44" s="232"/>
      <c r="D44" s="232"/>
      <c r="E44" s="233"/>
      <c r="F44" s="15" t="s">
        <v>75</v>
      </c>
      <c r="G44" s="5">
        <v>1</v>
      </c>
      <c r="H44" s="16">
        <v>5000</v>
      </c>
    </row>
    <row r="45" spans="1:8" x14ac:dyDescent="0.3">
      <c r="A45" s="32" t="s">
        <v>41</v>
      </c>
      <c r="B45" s="231" t="s">
        <v>76</v>
      </c>
      <c r="C45" s="232"/>
      <c r="D45" s="232"/>
      <c r="E45" s="233"/>
      <c r="F45" s="15" t="s">
        <v>75</v>
      </c>
      <c r="G45" s="5">
        <v>1</v>
      </c>
      <c r="H45" s="16">
        <v>2000</v>
      </c>
    </row>
    <row r="46" spans="1:8" x14ac:dyDescent="0.3">
      <c r="A46" s="32"/>
      <c r="B46" s="231"/>
      <c r="C46" s="232"/>
      <c r="D46" s="232"/>
      <c r="E46" s="233"/>
      <c r="F46" s="15"/>
      <c r="G46" s="5"/>
      <c r="H46" s="16"/>
    </row>
    <row r="47" spans="1:8" x14ac:dyDescent="0.3">
      <c r="A47" s="32"/>
      <c r="B47" s="231"/>
      <c r="C47" s="232"/>
      <c r="D47" s="232"/>
      <c r="E47" s="233"/>
      <c r="F47" s="15"/>
      <c r="G47" s="5"/>
      <c r="H47" s="16"/>
    </row>
    <row r="48" spans="1:8" x14ac:dyDescent="0.3">
      <c r="A48" s="32"/>
      <c r="B48" s="231"/>
      <c r="C48" s="232"/>
      <c r="D48" s="232"/>
      <c r="E48" s="233"/>
      <c r="F48" s="17"/>
      <c r="G48" s="18"/>
      <c r="H48" s="19"/>
    </row>
    <row r="49" spans="1:8" x14ac:dyDescent="0.3">
      <c r="A49" s="32"/>
      <c r="B49" s="231"/>
      <c r="C49" s="232"/>
      <c r="D49" s="232"/>
      <c r="E49" s="233"/>
      <c r="F49" s="17"/>
      <c r="G49" s="18"/>
      <c r="H49" s="19"/>
    </row>
    <row r="50" spans="1:8" x14ac:dyDescent="0.3">
      <c r="A50" s="32"/>
      <c r="B50" s="231"/>
      <c r="C50" s="232"/>
      <c r="D50" s="232"/>
      <c r="E50" s="233"/>
      <c r="F50" s="17"/>
      <c r="G50" s="18"/>
      <c r="H50" s="19"/>
    </row>
    <row r="51" spans="1:8" x14ac:dyDescent="0.3">
      <c r="A51" s="32"/>
      <c r="B51" s="231"/>
      <c r="C51" s="232"/>
      <c r="D51" s="232"/>
      <c r="E51" s="233"/>
      <c r="F51" s="17"/>
      <c r="G51" s="18"/>
      <c r="H51" s="19"/>
    </row>
    <row r="52" spans="1:8" x14ac:dyDescent="0.3">
      <c r="A52" s="32"/>
      <c r="B52" s="231"/>
      <c r="C52" s="232"/>
      <c r="D52" s="232"/>
      <c r="E52" s="233"/>
      <c r="F52" s="17"/>
      <c r="G52" s="18"/>
      <c r="H52" s="19"/>
    </row>
    <row r="53" spans="1:8" x14ac:dyDescent="0.3">
      <c r="A53" s="32"/>
      <c r="B53" s="231"/>
      <c r="C53" s="232"/>
      <c r="D53" s="232"/>
      <c r="E53" s="233"/>
      <c r="F53" s="17"/>
      <c r="G53" s="18"/>
      <c r="H53" s="19"/>
    </row>
    <row r="54" spans="1:8" x14ac:dyDescent="0.3">
      <c r="A54" s="32"/>
      <c r="B54" s="231"/>
      <c r="C54" s="232"/>
      <c r="D54" s="232"/>
      <c r="E54" s="233"/>
      <c r="F54" s="17"/>
      <c r="G54" s="18"/>
      <c r="H54" s="19"/>
    </row>
    <row r="55" spans="1:8" x14ac:dyDescent="0.3">
      <c r="A55" s="32"/>
      <c r="B55" s="231"/>
      <c r="C55" s="232"/>
      <c r="D55" s="232"/>
      <c r="E55" s="233"/>
      <c r="F55" s="17"/>
      <c r="G55" s="18"/>
      <c r="H55" s="19"/>
    </row>
    <row r="56" spans="1:8" x14ac:dyDescent="0.3">
      <c r="A56" s="32"/>
      <c r="B56" s="231"/>
      <c r="C56" s="232"/>
      <c r="D56" s="232"/>
      <c r="E56" s="233"/>
      <c r="F56" s="17"/>
      <c r="G56" s="18"/>
      <c r="H56" s="19"/>
    </row>
    <row r="57" spans="1:8" ht="15" thickBot="1" x14ac:dyDescent="0.35">
      <c r="A57" s="60"/>
      <c r="B57" s="237"/>
      <c r="C57" s="238"/>
      <c r="D57" s="238"/>
      <c r="E57" s="239"/>
      <c r="F57" s="61"/>
      <c r="G57" s="62"/>
      <c r="H57" s="63"/>
    </row>
    <row r="58" spans="1:8" ht="15" thickBot="1" x14ac:dyDescent="0.35">
      <c r="A58" s="53" t="s">
        <v>43</v>
      </c>
      <c r="B58" s="64"/>
      <c r="C58" s="65"/>
      <c r="D58" s="65"/>
      <c r="E58" s="65"/>
      <c r="F58" s="66"/>
      <c r="G58" s="67"/>
      <c r="H58" s="54">
        <f>SUMIFS(H38:H57,A38:A57,"вооруженная дневная")</f>
        <v>10000</v>
      </c>
    </row>
    <row r="59" spans="1:8" ht="15" thickBot="1" x14ac:dyDescent="0.35">
      <c r="A59" s="53" t="s">
        <v>44</v>
      </c>
      <c r="B59" s="64"/>
      <c r="C59" s="65"/>
      <c r="D59" s="65"/>
      <c r="E59" s="65"/>
      <c r="F59" s="66"/>
      <c r="G59" s="67"/>
      <c r="H59" s="54">
        <f>SUMIFS(H38:H57,A38:A57,"вооруженная круглосуточная")</f>
        <v>50000</v>
      </c>
    </row>
    <row r="60" spans="1:8" ht="15" thickBot="1" x14ac:dyDescent="0.35">
      <c r="A60" s="53" t="s">
        <v>45</v>
      </c>
      <c r="B60" s="64"/>
      <c r="C60" s="65"/>
      <c r="D60" s="65"/>
      <c r="E60" s="65"/>
      <c r="F60" s="66"/>
      <c r="G60" s="67"/>
      <c r="H60" s="54">
        <f>SUMIFS(H38:H57,A38:A57,"невооруженная круглосуточная")</f>
        <v>20000</v>
      </c>
    </row>
    <row r="61" spans="1:8" ht="15" thickBot="1" x14ac:dyDescent="0.35">
      <c r="A61" s="53" t="s">
        <v>46</v>
      </c>
      <c r="B61" s="64"/>
      <c r="C61" s="65"/>
      <c r="D61" s="65"/>
      <c r="E61" s="65"/>
      <c r="F61" s="66"/>
      <c r="G61" s="67"/>
      <c r="H61" s="54">
        <f>SUMIFS(H38:H57,A38:A57,"невооруженная дневная")</f>
        <v>7000</v>
      </c>
    </row>
    <row r="62" spans="1:8" x14ac:dyDescent="0.3">
      <c r="A62" s="68" t="s">
        <v>1</v>
      </c>
      <c r="B62" s="69"/>
      <c r="C62" s="240"/>
      <c r="D62" s="241"/>
      <c r="E62" s="241"/>
      <c r="F62" s="241"/>
      <c r="G62" s="242"/>
      <c r="H62" s="59">
        <f>SUM(H58:H61)</f>
        <v>87000</v>
      </c>
    </row>
    <row r="63" spans="1:8" ht="15" thickBot="1" x14ac:dyDescent="0.35">
      <c r="A63" s="20"/>
      <c r="B63" s="20"/>
      <c r="C63" s="20"/>
      <c r="D63" s="21"/>
      <c r="E63" s="21"/>
      <c r="F63" s="21"/>
      <c r="G63" s="21"/>
      <c r="H63" s="21"/>
    </row>
    <row r="64" spans="1:8" ht="15.6" x14ac:dyDescent="0.3">
      <c r="A64" s="243" t="s">
        <v>5</v>
      </c>
      <c r="B64" s="204"/>
      <c r="C64" s="204"/>
      <c r="D64" s="204"/>
      <c r="E64" s="204"/>
      <c r="F64" s="204"/>
      <c r="G64" s="204"/>
      <c r="H64" s="205"/>
    </row>
    <row r="65" spans="1:8" ht="41.4" x14ac:dyDescent="0.3">
      <c r="A65" s="41" t="s">
        <v>37</v>
      </c>
      <c r="B65" s="22" t="s">
        <v>4</v>
      </c>
      <c r="C65" s="22" t="s">
        <v>3</v>
      </c>
      <c r="D65" s="236" t="s">
        <v>25</v>
      </c>
      <c r="E65" s="235"/>
      <c r="F65" s="4" t="s">
        <v>2</v>
      </c>
      <c r="G65" s="23" t="s">
        <v>26</v>
      </c>
      <c r="H65" s="24" t="s">
        <v>27</v>
      </c>
    </row>
    <row r="66" spans="1:8" x14ac:dyDescent="0.3">
      <c r="A66" s="32" t="s">
        <v>38</v>
      </c>
      <c r="B66" s="40" t="s">
        <v>78</v>
      </c>
      <c r="C66" s="32">
        <v>2</v>
      </c>
      <c r="D66" s="246">
        <v>30000</v>
      </c>
      <c r="E66" s="247"/>
      <c r="F66" s="38">
        <v>24</v>
      </c>
      <c r="G66" s="25">
        <f t="shared" ref="G66:G79" si="3">IFERROR(D66/F66,0)</f>
        <v>1250</v>
      </c>
      <c r="H66" s="25">
        <f t="shared" ref="H66:H79" si="4">C66*G66</f>
        <v>2500</v>
      </c>
    </row>
    <row r="67" spans="1:8" x14ac:dyDescent="0.3">
      <c r="A67" s="32" t="s">
        <v>39</v>
      </c>
      <c r="B67" s="40" t="s">
        <v>78</v>
      </c>
      <c r="C67" s="32">
        <v>1</v>
      </c>
      <c r="D67" s="246">
        <v>15000</v>
      </c>
      <c r="E67" s="247"/>
      <c r="F67" s="38">
        <v>24</v>
      </c>
      <c r="G67" s="25">
        <f t="shared" si="3"/>
        <v>625</v>
      </c>
      <c r="H67" s="25">
        <f t="shared" si="4"/>
        <v>625</v>
      </c>
    </row>
    <row r="68" spans="1:8" x14ac:dyDescent="0.3">
      <c r="A68" s="32" t="s">
        <v>40</v>
      </c>
      <c r="B68" s="39" t="s">
        <v>79</v>
      </c>
      <c r="C68" s="5">
        <v>6</v>
      </c>
      <c r="D68" s="244">
        <v>2000</v>
      </c>
      <c r="E68" s="245"/>
      <c r="F68" s="26">
        <v>24</v>
      </c>
      <c r="G68" s="25">
        <f t="shared" si="3"/>
        <v>83.333333333333329</v>
      </c>
      <c r="H68" s="25">
        <f t="shared" si="4"/>
        <v>500</v>
      </c>
    </row>
    <row r="69" spans="1:8" x14ac:dyDescent="0.3">
      <c r="A69" s="32" t="s">
        <v>41</v>
      </c>
      <c r="B69" s="39" t="s">
        <v>79</v>
      </c>
      <c r="C69" s="5">
        <v>3</v>
      </c>
      <c r="D69" s="244">
        <v>2000</v>
      </c>
      <c r="E69" s="245"/>
      <c r="F69" s="26">
        <v>24</v>
      </c>
      <c r="G69" s="25">
        <f t="shared" si="3"/>
        <v>83.333333333333329</v>
      </c>
      <c r="H69" s="25">
        <f t="shared" si="4"/>
        <v>250</v>
      </c>
    </row>
    <row r="70" spans="1:8" x14ac:dyDescent="0.3">
      <c r="A70" s="32"/>
      <c r="B70" s="39"/>
      <c r="C70" s="5"/>
      <c r="D70" s="244"/>
      <c r="E70" s="245"/>
      <c r="F70" s="26"/>
      <c r="G70" s="25">
        <f t="shared" si="3"/>
        <v>0</v>
      </c>
      <c r="H70" s="25">
        <f t="shared" si="4"/>
        <v>0</v>
      </c>
    </row>
    <row r="71" spans="1:8" x14ac:dyDescent="0.3">
      <c r="A71" s="32"/>
      <c r="B71" s="39"/>
      <c r="C71" s="5"/>
      <c r="D71" s="244"/>
      <c r="E71" s="245"/>
      <c r="F71" s="26"/>
      <c r="G71" s="25">
        <f t="shared" si="3"/>
        <v>0</v>
      </c>
      <c r="H71" s="25">
        <f t="shared" si="4"/>
        <v>0</v>
      </c>
    </row>
    <row r="72" spans="1:8" x14ac:dyDescent="0.3">
      <c r="A72" s="32"/>
      <c r="B72" s="39"/>
      <c r="C72" s="5"/>
      <c r="D72" s="244"/>
      <c r="E72" s="245"/>
      <c r="F72" s="26"/>
      <c r="G72" s="25">
        <f t="shared" si="3"/>
        <v>0</v>
      </c>
      <c r="H72" s="25">
        <f t="shared" si="4"/>
        <v>0</v>
      </c>
    </row>
    <row r="73" spans="1:8" x14ac:dyDescent="0.3">
      <c r="A73" s="32"/>
      <c r="B73" s="39"/>
      <c r="C73" s="5"/>
      <c r="D73" s="244"/>
      <c r="E73" s="245"/>
      <c r="F73" s="26"/>
      <c r="G73" s="25">
        <f t="shared" si="3"/>
        <v>0</v>
      </c>
      <c r="H73" s="25">
        <f t="shared" si="4"/>
        <v>0</v>
      </c>
    </row>
    <row r="74" spans="1:8" x14ac:dyDescent="0.3">
      <c r="A74" s="32"/>
      <c r="B74" s="39"/>
      <c r="C74" s="5"/>
      <c r="D74" s="244"/>
      <c r="E74" s="245"/>
      <c r="F74" s="26"/>
      <c r="G74" s="25">
        <f t="shared" si="3"/>
        <v>0</v>
      </c>
      <c r="H74" s="25">
        <f t="shared" si="4"/>
        <v>0</v>
      </c>
    </row>
    <row r="75" spans="1:8" x14ac:dyDescent="0.3">
      <c r="A75" s="32"/>
      <c r="B75" s="39"/>
      <c r="C75" s="5"/>
      <c r="D75" s="244"/>
      <c r="E75" s="245"/>
      <c r="F75" s="26"/>
      <c r="G75" s="25">
        <f t="shared" si="3"/>
        <v>0</v>
      </c>
      <c r="H75" s="25">
        <f t="shared" si="4"/>
        <v>0</v>
      </c>
    </row>
    <row r="76" spans="1:8" x14ac:dyDescent="0.3">
      <c r="A76" s="32"/>
      <c r="B76" s="39"/>
      <c r="C76" s="5"/>
      <c r="D76" s="244"/>
      <c r="E76" s="245"/>
      <c r="F76" s="26"/>
      <c r="G76" s="25">
        <f t="shared" si="3"/>
        <v>0</v>
      </c>
      <c r="H76" s="25">
        <f t="shared" si="4"/>
        <v>0</v>
      </c>
    </row>
    <row r="77" spans="1:8" x14ac:dyDescent="0.3">
      <c r="A77" s="32"/>
      <c r="B77" s="39"/>
      <c r="C77" s="5"/>
      <c r="D77" s="244"/>
      <c r="E77" s="245"/>
      <c r="F77" s="26"/>
      <c r="G77" s="25">
        <f t="shared" si="3"/>
        <v>0</v>
      </c>
      <c r="H77" s="25">
        <f t="shared" si="4"/>
        <v>0</v>
      </c>
    </row>
    <row r="78" spans="1:8" x14ac:dyDescent="0.3">
      <c r="A78" s="32"/>
      <c r="B78" s="39"/>
      <c r="C78" s="5"/>
      <c r="D78" s="244"/>
      <c r="E78" s="245"/>
      <c r="F78" s="26"/>
      <c r="G78" s="25">
        <f t="shared" si="3"/>
        <v>0</v>
      </c>
      <c r="H78" s="25">
        <f t="shared" si="4"/>
        <v>0</v>
      </c>
    </row>
    <row r="79" spans="1:8" ht="15" thickBot="1" x14ac:dyDescent="0.35">
      <c r="A79" s="60"/>
      <c r="B79" s="70"/>
      <c r="C79" s="10"/>
      <c r="D79" s="250"/>
      <c r="E79" s="251"/>
      <c r="F79" s="71"/>
      <c r="G79" s="72">
        <f t="shared" si="3"/>
        <v>0</v>
      </c>
      <c r="H79" s="72">
        <f t="shared" si="4"/>
        <v>0</v>
      </c>
    </row>
    <row r="80" spans="1:8" ht="15" thickBot="1" x14ac:dyDescent="0.35">
      <c r="A80" s="53" t="s">
        <v>43</v>
      </c>
      <c r="B80" s="64"/>
      <c r="C80" s="65"/>
      <c r="D80" s="65"/>
      <c r="E80" s="65"/>
      <c r="F80" s="66"/>
      <c r="G80" s="66"/>
      <c r="H80" s="54">
        <f>SUMIFS(H66:H79,A66:A79,"вооруженная дневная")</f>
        <v>625</v>
      </c>
    </row>
    <row r="81" spans="1:8" ht="15" thickBot="1" x14ac:dyDescent="0.35">
      <c r="A81" s="53" t="s">
        <v>44</v>
      </c>
      <c r="B81" s="65"/>
      <c r="C81" s="65"/>
      <c r="D81" s="65"/>
      <c r="E81" s="65"/>
      <c r="F81" s="66"/>
      <c r="G81" s="66"/>
      <c r="H81" s="54">
        <f>SUMIFS(H66:H79,A66:A79,"вооруженная круглосуточная")</f>
        <v>2500</v>
      </c>
    </row>
    <row r="82" spans="1:8" ht="15" thickBot="1" x14ac:dyDescent="0.35">
      <c r="A82" s="53" t="s">
        <v>45</v>
      </c>
      <c r="B82" s="65"/>
      <c r="C82" s="65"/>
      <c r="D82" s="65"/>
      <c r="E82" s="65"/>
      <c r="F82" s="66"/>
      <c r="G82" s="66"/>
      <c r="H82" s="54">
        <f>SUMIFS(H66:H79,A66:A79,"невооруженная круглосуточная")</f>
        <v>500</v>
      </c>
    </row>
    <row r="83" spans="1:8" ht="15" thickBot="1" x14ac:dyDescent="0.35">
      <c r="A83" s="53" t="s">
        <v>46</v>
      </c>
      <c r="B83" s="65"/>
      <c r="C83" s="65"/>
      <c r="D83" s="65"/>
      <c r="E83" s="65"/>
      <c r="F83" s="66"/>
      <c r="G83" s="66"/>
      <c r="H83" s="54">
        <f>SUMIFS(H66:H79,A66:A79,"невооруженная дневная")</f>
        <v>250</v>
      </c>
    </row>
    <row r="84" spans="1:8" ht="15" thickBot="1" x14ac:dyDescent="0.35">
      <c r="A84" s="73" t="s">
        <v>1</v>
      </c>
      <c r="B84" s="252" t="s">
        <v>0</v>
      </c>
      <c r="C84" s="253"/>
      <c r="D84" s="253"/>
      <c r="E84" s="253"/>
      <c r="F84" s="253"/>
      <c r="G84" s="254"/>
      <c r="H84" s="49">
        <f>SUM(H80:H83)</f>
        <v>3875</v>
      </c>
    </row>
    <row r="85" spans="1:8" ht="15" thickBot="1" x14ac:dyDescent="0.35">
      <c r="A85" s="79"/>
      <c r="B85" s="80"/>
      <c r="C85" s="80"/>
      <c r="D85" s="80"/>
      <c r="E85" s="80"/>
      <c r="F85" s="80"/>
      <c r="G85" s="80"/>
      <c r="H85" s="81"/>
    </row>
    <row r="86" spans="1:8" x14ac:dyDescent="0.3">
      <c r="A86" s="79"/>
      <c r="B86" s="80"/>
      <c r="C86" s="80"/>
      <c r="D86" s="255" t="s">
        <v>50</v>
      </c>
      <c r="E86" s="257" t="s">
        <v>48</v>
      </c>
      <c r="F86" s="257" t="s">
        <v>49</v>
      </c>
      <c r="G86" s="80"/>
      <c r="H86" s="259" t="s">
        <v>29</v>
      </c>
    </row>
    <row r="87" spans="1:8" ht="42.75" customHeight="1" thickBot="1" x14ac:dyDescent="0.35">
      <c r="A87" s="1"/>
      <c r="B87" s="1"/>
      <c r="C87" s="1"/>
      <c r="D87" s="256"/>
      <c r="E87" s="258"/>
      <c r="F87" s="256"/>
      <c r="G87" s="1"/>
      <c r="H87" s="260"/>
    </row>
    <row r="88" spans="1:8" ht="16.2" thickBot="1" x14ac:dyDescent="0.35">
      <c r="A88" s="248" t="s">
        <v>51</v>
      </c>
      <c r="B88" s="249"/>
      <c r="C88" s="261"/>
      <c r="D88" s="83">
        <f>SUM(H30,H58,H80,)</f>
        <v>36665</v>
      </c>
      <c r="E88" s="87">
        <v>2000</v>
      </c>
      <c r="F88" s="87">
        <v>1000</v>
      </c>
      <c r="G88" s="82"/>
      <c r="H88" s="85">
        <f>SUM(D88,E88,F88)</f>
        <v>39665</v>
      </c>
    </row>
    <row r="89" spans="1:8" ht="16.2" thickBot="1" x14ac:dyDescent="0.35">
      <c r="A89" s="28"/>
      <c r="B89" s="28"/>
      <c r="C89" s="28"/>
      <c r="D89" s="29"/>
      <c r="E89" s="88"/>
      <c r="F89" s="88"/>
      <c r="G89" s="30"/>
      <c r="H89" s="31"/>
    </row>
    <row r="90" spans="1:8" ht="16.2" thickBot="1" x14ac:dyDescent="0.35">
      <c r="A90" s="248" t="s">
        <v>52</v>
      </c>
      <c r="B90" s="249"/>
      <c r="C90" s="261"/>
      <c r="D90" s="27">
        <f>SUM(H31,H59,H81,)</f>
        <v>130620</v>
      </c>
      <c r="E90" s="87">
        <v>2000</v>
      </c>
      <c r="F90" s="87">
        <v>1000</v>
      </c>
      <c r="G90" s="84"/>
      <c r="H90" s="85">
        <f>SUM(D90,E90,F90)</f>
        <v>133620</v>
      </c>
    </row>
    <row r="91" spans="1:8" ht="16.2" thickBot="1" x14ac:dyDescent="0.35">
      <c r="A91" s="74"/>
      <c r="B91" s="74"/>
      <c r="C91" s="74"/>
      <c r="D91" s="75"/>
      <c r="E91" s="89"/>
      <c r="F91" s="89"/>
      <c r="G91" s="76"/>
      <c r="H91" s="77"/>
    </row>
    <row r="92" spans="1:8" ht="16.2" thickBot="1" x14ac:dyDescent="0.35">
      <c r="A92" s="248" t="s">
        <v>53</v>
      </c>
      <c r="B92" s="249"/>
      <c r="C92" s="261"/>
      <c r="D92" s="27">
        <f>SUM(H32,H60,H82,)</f>
        <v>254860</v>
      </c>
      <c r="E92" s="87">
        <v>2000</v>
      </c>
      <c r="F92" s="87">
        <v>1000</v>
      </c>
      <c r="G92" s="84"/>
      <c r="H92" s="85">
        <f>SUM(D92,E92,F92)</f>
        <v>257860</v>
      </c>
    </row>
    <row r="93" spans="1:8" ht="16.2" thickBot="1" x14ac:dyDescent="0.35">
      <c r="A93" s="78"/>
      <c r="B93" s="74"/>
      <c r="C93" s="74"/>
      <c r="D93" s="75"/>
      <c r="E93" s="89"/>
      <c r="F93" s="89"/>
      <c r="G93" s="76"/>
      <c r="H93" s="77"/>
    </row>
    <row r="94" spans="1:8" ht="16.2" thickBot="1" x14ac:dyDescent="0.35">
      <c r="A94" s="248" t="s">
        <v>54</v>
      </c>
      <c r="B94" s="249"/>
      <c r="C94" s="261"/>
      <c r="D94" s="27">
        <f>SUM(H33,H61,H83,)</f>
        <v>85370</v>
      </c>
      <c r="E94" s="87">
        <v>2000</v>
      </c>
      <c r="F94" s="87">
        <v>1000</v>
      </c>
      <c r="G94" s="84"/>
      <c r="H94" s="85">
        <f>SUM(D94,E94,F94)</f>
        <v>88370</v>
      </c>
    </row>
    <row r="95" spans="1:8" ht="16.2" thickBot="1" x14ac:dyDescent="0.35">
      <c r="A95" s="92"/>
      <c r="B95" s="90"/>
      <c r="C95" s="90"/>
      <c r="D95" s="77"/>
      <c r="E95" s="89"/>
      <c r="F95" s="89"/>
      <c r="G95" s="76"/>
      <c r="H95" s="91"/>
    </row>
    <row r="96" spans="1:8" ht="16.2" thickBot="1" x14ac:dyDescent="0.35">
      <c r="A96" s="248" t="s">
        <v>31</v>
      </c>
      <c r="B96" s="249"/>
      <c r="C96" s="249"/>
      <c r="D96" s="93"/>
      <c r="E96" s="95"/>
      <c r="F96" s="95"/>
      <c r="G96" s="82"/>
      <c r="H96" s="94">
        <f>SUM(H88,H90,H92,H94)</f>
        <v>519515</v>
      </c>
    </row>
    <row r="97" spans="1:8" ht="16.2" thickBot="1" x14ac:dyDescent="0.35">
      <c r="A97" s="78"/>
      <c r="B97" s="74"/>
      <c r="C97" s="74"/>
      <c r="D97" s="75"/>
      <c r="E97" s="86"/>
      <c r="F97" s="86"/>
      <c r="G97" s="76"/>
      <c r="H97" s="77"/>
    </row>
  </sheetData>
  <sheetProtection algorithmName="SHA-512" hashValue="LTpVAULnK0nBt12Yd14Sb5d63N3TFriQkbtGwgiByGtRaqcDbZ99HyCzeujcJD0ZaaRysIBcL555VpDkCPxZCQ==" saltValue="ZupkvpC21Qnc47uwFAwCoA==" spinCount="100000" sheet="1" objects="1" scenarios="1"/>
  <mergeCells count="64">
    <mergeCell ref="H86:H87"/>
    <mergeCell ref="A88:C88"/>
    <mergeCell ref="A90:C90"/>
    <mergeCell ref="A92:C92"/>
    <mergeCell ref="A94:C94"/>
    <mergeCell ref="A96:C96"/>
    <mergeCell ref="D78:E78"/>
    <mergeCell ref="D79:E79"/>
    <mergeCell ref="B84:G84"/>
    <mergeCell ref="D86:D87"/>
    <mergeCell ref="E86:E87"/>
    <mergeCell ref="F86:F87"/>
    <mergeCell ref="D77:E77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65:E65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C62:G62"/>
    <mergeCell ref="A64:H64"/>
    <mergeCell ref="B48:E48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A36:H36"/>
    <mergeCell ref="A1:H2"/>
    <mergeCell ref="A3:H3"/>
    <mergeCell ref="A4:H4"/>
    <mergeCell ref="A5:E5"/>
    <mergeCell ref="A6:H6"/>
    <mergeCell ref="A7:A28"/>
    <mergeCell ref="C7:D7"/>
    <mergeCell ref="E7:E8"/>
    <mergeCell ref="F7:F8"/>
    <mergeCell ref="G7:G8"/>
    <mergeCell ref="H7:H8"/>
    <mergeCell ref="B30:G30"/>
    <mergeCell ref="B31:G31"/>
    <mergeCell ref="B32:G32"/>
    <mergeCell ref="B33:G33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Лист8!$E$11:$E$12</xm:f>
          </x14:formula1>
          <xm:sqref>B9:B28 A66:A79 A38:A57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"/>
  <sheetViews>
    <sheetView workbookViewId="0">
      <selection activeCell="E13" sqref="E13"/>
    </sheetView>
  </sheetViews>
  <sheetFormatPr defaultRowHeight="14.4" x14ac:dyDescent="0.3"/>
  <sheetData>
    <row r="3" spans="2:4" x14ac:dyDescent="0.3">
      <c r="B3" t="s">
        <v>22</v>
      </c>
    </row>
    <row r="4" spans="2:4" x14ac:dyDescent="0.3">
      <c r="B4" t="s">
        <v>23</v>
      </c>
    </row>
    <row r="9" spans="2:4" x14ac:dyDescent="0.3">
      <c r="D9" t="s">
        <v>19</v>
      </c>
    </row>
    <row r="10" spans="2:4" x14ac:dyDescent="0.3">
      <c r="D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Лист3</vt:lpstr>
      <vt:lpstr>Детализация</vt:lpstr>
      <vt:lpstr>Приложение 1 (Ижевск)</vt:lpstr>
      <vt:lpstr>Приложение 2 Расчет предложения</vt:lpstr>
      <vt:lpstr>Лист8</vt:lpstr>
      <vt:lpstr>Пример заполнения структуры цен</vt:lpstr>
      <vt:lpstr>Лист1</vt:lpstr>
      <vt:lpstr>'Приложение 1 (Ижевск)'!Область_печати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-757317666</vt:i4>
  </property>
  <property fmtid="{D5CDD505-2E9C-101B-9397-08002B2CF9AE}" pid="3" name="_NewReviewCycle">
    <vt:lpwstr/>
  </property>
  <property fmtid="{D5CDD505-2E9C-101B-9397-08002B2CF9AE}" pid="4" name="_PreviousAdHocReviewCycleID">
    <vt:i4>1752431999</vt:i4>
  </property>
  <property fmtid="{D5CDD505-2E9C-101B-9397-08002B2CF9AE}" pid="5" name="_ReviewingToolsShownOnce">
    <vt:lpwstr/>
  </property>
</Properties>
</file>