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1 ПРОЕКТЫ (Бударагин С.А)\20 К-500 ЦКС\03 Конкурс\Для тендера\Закупка в 2 лота\ТК №1\"/>
    </mc:Choice>
  </mc:AlternateContent>
  <xr:revisionPtr revIDLastSave="0" documentId="13_ncr:1_{932130CF-708A-495D-86E1-83A68739386E}" xr6:coauthVersionLast="36" xr6:coauthVersionMax="36" xr10:uidLastSave="{00000000-0000-0000-0000-000000000000}"/>
  <bookViews>
    <workbookView xWindow="0" yWindow="0" windowWidth="28800" windowHeight="11190" xr2:uid="{00000000-000D-0000-FFFF-FFFF00000000}"/>
  </bookViews>
  <sheets>
    <sheet name="Сводный сметный расчет - ССРСС " sheetId="1" r:id="rId1"/>
  </sheets>
  <definedNames>
    <definedName name="_xlnm.Print_Titles" localSheetId="0">'Сводный сметный расчет - ССРСС '!$24:$24</definedName>
  </definedNames>
  <calcPr calcId="191029"/>
</workbook>
</file>

<file path=xl/calcChain.xml><?xml version="1.0" encoding="utf-8"?>
<calcChain xmlns="http://schemas.openxmlformats.org/spreadsheetml/2006/main">
  <c r="H27" i="1" l="1"/>
  <c r="H28" i="1" l="1"/>
  <c r="H31" i="1" l="1"/>
  <c r="G33" i="1"/>
  <c r="G29" i="1"/>
  <c r="F29" i="1"/>
  <c r="F34" i="1" s="1"/>
  <c r="E29" i="1"/>
  <c r="E34" i="1" s="1"/>
  <c r="D29" i="1"/>
  <c r="D34" i="1" s="1"/>
  <c r="D36" i="1" s="1"/>
  <c r="H32" i="1"/>
  <c r="H26" i="1"/>
  <c r="H29" i="1" s="1"/>
  <c r="H33" i="1" l="1"/>
  <c r="F39" i="1"/>
  <c r="F36" i="1"/>
  <c r="F38" i="1" s="1"/>
  <c r="E39" i="1"/>
  <c r="E44" i="1" s="1"/>
  <c r="E36" i="1"/>
  <c r="E38" i="1" s="1"/>
  <c r="D38" i="1"/>
  <c r="G34" i="1"/>
  <c r="F42" i="1"/>
  <c r="F45" i="1"/>
  <c r="F44" i="1"/>
  <c r="E42" i="1"/>
  <c r="E45" i="1"/>
  <c r="D39" i="1"/>
  <c r="G39" i="1" l="1"/>
  <c r="G36" i="1"/>
  <c r="H34" i="1"/>
  <c r="G45" i="1"/>
  <c r="H39" i="1"/>
  <c r="D42" i="1"/>
  <c r="D45" i="1"/>
  <c r="H45" i="1" l="1"/>
  <c r="G38" i="1"/>
  <c r="H38" i="1" s="1"/>
  <c r="H36" i="1"/>
  <c r="G42" i="1"/>
  <c r="G44" i="1"/>
  <c r="D44" i="1"/>
  <c r="H42" i="1"/>
  <c r="H44" i="1" l="1"/>
</calcChain>
</file>

<file path=xl/sharedStrings.xml><?xml version="1.0" encoding="utf-8"?>
<sst xmlns="http://schemas.openxmlformats.org/spreadsheetml/2006/main" count="76" uniqueCount="64">
  <si>
    <t>Заказчик</t>
  </si>
  <si>
    <t xml:space="preserve"> </t>
  </si>
  <si>
    <t>(наименование организации)</t>
  </si>
  <si>
    <t>(ссылка на документ об утверждении)</t>
  </si>
  <si>
    <t>Общество с ограниченной ответственностью "Москва Сити". Многоквартирный дом со встроенно-пристроенной подземной стоянкой автомобилей по адресу: г. Нижний Новгород, Автозаводский район, ул. Васнецова, земельный участок 52:18:0040189:1687</t>
  </si>
  <si>
    <t>(наименование стройки)</t>
  </si>
  <si>
    <t>Составлен(а) в базисном (текущем) уровне цен 01.01.2000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</si>
  <si>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</si>
  <si>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</si>
  <si>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</si>
  <si>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руб.</t>
  </si>
  <si>
    <t>Строительных
(ремонтно- строительных, ремонтно- реставрационных) работ</t>
  </si>
  <si>
    <t>монтажных работ</t>
  </si>
  <si>
    <t>оборудования</t>
  </si>
  <si>
    <t>прочих затрат</t>
  </si>
  <si>
    <t>всего</t>
  </si>
  <si>
    <t>Глава 2. Основные объекты строительства, реконструкции, капитального ремонта</t>
  </si>
  <si>
    <t>Итого по Главе 2. "Основные объекты строительства, реконструкции, капитального ремонта"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</si>
  <si>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</si>
  <si>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</si>
  <si>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Итого по Главам 1-12</t>
  </si>
  <si>
    <t>Непредвиденные затраты</t>
  </si>
  <si>
    <t>Приказ от 4.08.2020 № 421/пр п.179</t>
  </si>
  <si>
    <t>Непредвиденные затраты для объектов капитального строительства непроизводственного назначения - 2%</t>
  </si>
  <si>
    <t>2%Г1.С:Г12.С</t>
  </si>
  <si>
    <t>2%Г1.М:Г12.М</t>
  </si>
  <si>
    <t>2%Г1.О:Г12.О</t>
  </si>
  <si>
    <t>2%Г1.П:Г12.П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</si>
  <si>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</si>
  <si>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</si>
  <si>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</si>
  <si>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3.08.2018</t>
  </si>
  <si>
    <t>НДС - 20%</t>
  </si>
  <si>
    <t>20%Г1.С:Г14.С</t>
  </si>
  <si>
    <t>20%Г1.М:Г14.М</t>
  </si>
  <si>
    <t>20%Г1.О:Г14.О</t>
  </si>
  <si>
    <t>20%Г1.П:Г14.П</t>
  </si>
  <si>
    <t>Итого "Налоги и обязательные платежи"</t>
  </si>
  <si>
    <t>Итого по сводному расчету</t>
  </si>
  <si>
    <t>[подпись (инициалы, фамилия)]</t>
  </si>
  <si>
    <t>[должность, подпись (инициалы, фамилия)]</t>
  </si>
  <si>
    <t>"Утвержден" "___"______________________2024г</t>
  </si>
  <si>
    <t>Составлен(а) в базисном (текущем) уровне цен 3 кв.2024</t>
  </si>
  <si>
    <t>Сводный сметный расчет сметной стоимостью 74886210,76руб.</t>
  </si>
  <si>
    <t>Приложение № 1</t>
  </si>
  <si>
    <t>к Договору Подряда №_________________________ от _________.2024г.</t>
  </si>
  <si>
    <t xml:space="preserve"> ООО "РусмашЭнерго"</t>
  </si>
  <si>
    <t>СВОДНЫЙ СМЕТНЫЙ РАСЧЕТ СТОИМОСТИ СТРОИТЕЛЬСТВА №1</t>
  </si>
  <si>
    <t>на выполнение комплекса работ по модернизации  турбо-компрессора К500-61-1 №1</t>
  </si>
  <si>
    <t>Подрядчик</t>
  </si>
  <si>
    <t>Генеральный директор ООО "РусмашЭнерго"</t>
  </si>
  <si>
    <t>Остроумова Е.Б.</t>
  </si>
  <si>
    <t>... "..."</t>
  </si>
  <si>
    <t>...</t>
  </si>
  <si>
    <t xml:space="preserve">Выполнение комплекса работ по модернизации  турбо-компрессора К500-61-1 №3 (замена деталей) </t>
  </si>
  <si>
    <t xml:space="preserve">Выполнение комплекса работ по модернизации  турбо-компрессора К500-61-1 №3 (Автоматизация компрессора) </t>
  </si>
  <si>
    <t xml:space="preserve">Выполнение комплекса работ по модернизации  турбо-компрессора К500-61-1 №3 (подключение) </t>
  </si>
  <si>
    <t>Локальная смета №1</t>
  </si>
  <si>
    <t>Локальным сметным расчетом №3</t>
  </si>
  <si>
    <t>Смета №4</t>
  </si>
  <si>
    <t>Смета №2.1.</t>
  </si>
  <si>
    <t>Разработка проектной документации на выполнение комплекса работ по модернизации  турбо-компрессора К500-61-1 №3 (проект)</t>
  </si>
  <si>
    <t>Сметный расчет №2.2.</t>
  </si>
  <si>
    <t>Разработка проектной документации на выполнение комплекса работ по модернизации  турбо-компрессора К500-61-1 №3 (АСУТП)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</si>
</sst>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wrapText="1"/>
    </xf>
    <xf numFmtId="1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horizontal="left" vertical="top" wrapText="1"/>
    </xf>
    <xf numFmtId="4" fontId="1" fillId="0" borderId="9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right" vertical="top" wrapText="1"/>
    </xf>
    <xf numFmtId="0" fontId="8" fillId="0" borderId="9" xfId="0" applyNumberFormat="1" applyFont="1" applyFill="1" applyBorder="1" applyAlignment="1" applyProtection="1"/>
    <xf numFmtId="4" fontId="8" fillId="0" borderId="9" xfId="0" applyNumberFormat="1" applyFont="1" applyFill="1" applyBorder="1" applyAlignment="1" applyProtection="1">
      <alignment horizontal="right" vertical="top" wrapText="1"/>
    </xf>
    <xf numFmtId="0" fontId="8" fillId="0" borderId="9" xfId="0" applyNumberFormat="1" applyFont="1" applyFill="1" applyBorder="1" applyAlignment="1" applyProtection="1">
      <alignment horizontal="right" vertical="top"/>
    </xf>
    <xf numFmtId="4" fontId="8" fillId="0" borderId="9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8" fillId="0" borderId="9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/>
    </xf>
    <xf numFmtId="2" fontId="8" fillId="0" borderId="9" xfId="0" applyNumberFormat="1" applyFont="1" applyFill="1" applyBorder="1" applyAlignment="1" applyProtection="1">
      <alignment horizontal="right" vertical="top"/>
    </xf>
    <xf numFmtId="4" fontId="10" fillId="0" borderId="9" xfId="0" applyNumberFormat="1" applyFont="1" applyFill="1" applyBorder="1" applyAlignment="1" applyProtection="1">
      <alignment horizontal="right" vertical="top" wrapText="1"/>
    </xf>
    <xf numFmtId="4" fontId="8" fillId="0" borderId="9" xfId="0" applyNumberFormat="1" applyFont="1" applyFill="1" applyBorder="1" applyAlignment="1" applyProtection="1">
      <alignment horizontal="right" wrapText="1"/>
    </xf>
    <xf numFmtId="4" fontId="8" fillId="0" borderId="9" xfId="0" applyNumberFormat="1" applyFont="1" applyFill="1" applyBorder="1" applyAlignment="1" applyProtection="1">
      <alignment horizontal="right"/>
    </xf>
    <xf numFmtId="4" fontId="8" fillId="0" borderId="9" xfId="0" applyNumberFormat="1" applyFont="1" applyFill="1" applyBorder="1" applyAlignment="1" applyProtection="1">
      <alignment wrapText="1"/>
    </xf>
    <xf numFmtId="4" fontId="8" fillId="0" borderId="9" xfId="0" applyNumberFormat="1" applyFont="1" applyFill="1" applyBorder="1" applyAlignment="1" applyProtection="1"/>
    <xf numFmtId="2" fontId="8" fillId="0" borderId="9" xfId="0" applyNumberFormat="1" applyFont="1" applyFill="1" applyBorder="1" applyAlignment="1" applyProtection="1">
      <alignment horizontal="right"/>
    </xf>
    <xf numFmtId="2" fontId="1" fillId="0" borderId="9" xfId="0" applyNumberFormat="1" applyFont="1" applyFill="1" applyBorder="1" applyAlignment="1" applyProtection="1">
      <alignment horizontal="right" vertical="top" wrapText="1"/>
    </xf>
    <xf numFmtId="43" fontId="8" fillId="0" borderId="9" xfId="1" applyFont="1" applyFill="1" applyBorder="1" applyAlignment="1" applyProtection="1">
      <alignment horizontal="right"/>
    </xf>
    <xf numFmtId="0" fontId="8" fillId="0" borderId="4" xfId="0" applyNumberFormat="1" applyFont="1" applyFill="1" applyBorder="1" applyAlignment="1" applyProtection="1"/>
    <xf numFmtId="0" fontId="4" fillId="0" borderId="5" xfId="0" applyNumberFormat="1" applyFont="1" applyFill="1" applyBorder="1" applyAlignment="1" applyProtection="1">
      <alignment horizontal="right" vertical="top" wrapText="1"/>
    </xf>
    <xf numFmtId="4" fontId="10" fillId="0" borderId="5" xfId="0" applyNumberFormat="1" applyFont="1" applyFill="1" applyBorder="1" applyAlignment="1" applyProtection="1">
      <alignment horizontal="right" vertical="top" wrapText="1"/>
    </xf>
    <xf numFmtId="4" fontId="8" fillId="0" borderId="5" xfId="0" applyNumberFormat="1" applyFont="1" applyFill="1" applyBorder="1" applyAlignment="1" applyProtection="1">
      <alignment horizontal="right" vertical="top" wrapText="1"/>
    </xf>
    <xf numFmtId="2" fontId="8" fillId="0" borderId="5" xfId="0" applyNumberFormat="1" applyFont="1" applyFill="1" applyBorder="1" applyAlignment="1" applyProtection="1">
      <alignment horizontal="right" vertical="top"/>
    </xf>
    <xf numFmtId="4" fontId="8" fillId="0" borderId="5" xfId="0" applyNumberFormat="1" applyFont="1" applyFill="1" applyBorder="1" applyAlignment="1" applyProtection="1">
      <alignment horizontal="right" vertical="top"/>
    </xf>
    <xf numFmtId="4" fontId="8" fillId="0" borderId="6" xfId="0" applyNumberFormat="1" applyFont="1" applyFill="1" applyBorder="1" applyAlignment="1" applyProtection="1">
      <alignment horizontal="right" vertical="top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right" vertical="top" wrapText="1"/>
    </xf>
    <xf numFmtId="0" fontId="0" fillId="0" borderId="0" xfId="0" applyFill="1"/>
    <xf numFmtId="0" fontId="3" fillId="0" borderId="0" xfId="0" applyNumberFormat="1" applyFont="1" applyFill="1" applyBorder="1" applyAlignment="1" applyProtection="1">
      <alignment horizontal="center" vertical="top"/>
    </xf>
    <xf numFmtId="0" fontId="1" fillId="0" borderId="0" xfId="0" applyFont="1" applyBorder="1"/>
    <xf numFmtId="0" fontId="3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right" vertical="top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6" xfId="0" applyNumberFormat="1" applyFont="1" applyFill="1" applyBorder="1" applyAlignment="1" applyProtection="1">
      <alignment horizontal="right"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4" fillId="0" borderId="6" xfId="0" applyNumberFormat="1" applyFont="1" applyFill="1" applyBorder="1" applyAlignment="1" applyProtection="1">
      <alignment horizontal="right" vertical="top" wrapText="1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8"/>
  <sheetViews>
    <sheetView tabSelected="1" workbookViewId="0">
      <selection activeCell="D2" sqref="D2:H2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1" customWidth="1"/>
    <col min="4" max="4" width="15.5703125" style="1" customWidth="1"/>
    <col min="5" max="8" width="13.42578125" style="1" customWidth="1"/>
    <col min="9" max="9" width="9.140625" style="1"/>
    <col min="10" max="10" width="88.5703125" style="2" hidden="1" customWidth="1"/>
    <col min="11" max="11" width="108.7109375" style="2" hidden="1" customWidth="1"/>
    <col min="12" max="12" width="122.140625" style="2" hidden="1" customWidth="1"/>
    <col min="13" max="13" width="128.85546875" style="2" hidden="1" customWidth="1"/>
    <col min="14" max="15" width="52.85546875" style="2" hidden="1" customWidth="1"/>
    <col min="16" max="17" width="53.7109375" style="2" hidden="1" customWidth="1"/>
    <col min="18" max="18" width="75.140625" style="2" hidden="1" customWidth="1"/>
    <col min="19" max="19" width="53.7109375" style="2" hidden="1" customWidth="1"/>
    <col min="20" max="20" width="48.28515625" style="2" hidden="1" customWidth="1"/>
    <col min="21" max="21" width="53.7109375" style="2" hidden="1" customWidth="1"/>
    <col min="22" max="16384" width="9.140625" style="1"/>
  </cols>
  <sheetData>
    <row r="1" spans="1:11" customFormat="1" ht="15" x14ac:dyDescent="0.25">
      <c r="H1" s="3" t="s">
        <v>44</v>
      </c>
      <c r="I1" s="3"/>
    </row>
    <row r="2" spans="1:11" customFormat="1" ht="15" x14ac:dyDescent="0.25">
      <c r="A2" s="4"/>
      <c r="B2" s="4"/>
      <c r="C2" s="4"/>
      <c r="D2" s="55" t="s">
        <v>45</v>
      </c>
      <c r="E2" s="55"/>
      <c r="F2" s="55"/>
      <c r="G2" s="55"/>
      <c r="H2" s="55"/>
      <c r="I2" s="3"/>
    </row>
    <row r="3" spans="1:11" customFormat="1" ht="15" x14ac:dyDescent="0.25">
      <c r="A3" s="4"/>
      <c r="B3" s="4"/>
      <c r="C3" s="4"/>
      <c r="D3" s="4"/>
      <c r="E3" s="4"/>
      <c r="F3" s="4"/>
      <c r="G3" s="4"/>
      <c r="H3" s="3"/>
    </row>
    <row r="4" spans="1:11" customFormat="1" ht="15" x14ac:dyDescent="0.25">
      <c r="A4" s="4"/>
      <c r="B4" s="4" t="s">
        <v>0</v>
      </c>
      <c r="C4" s="73" t="s">
        <v>46</v>
      </c>
      <c r="D4" s="73"/>
      <c r="E4" s="73"/>
      <c r="F4" s="73"/>
      <c r="G4" s="73"/>
      <c r="H4" s="4"/>
      <c r="J4" s="5" t="s">
        <v>1</v>
      </c>
    </row>
    <row r="5" spans="1:11" customFormat="1" ht="10.5" customHeight="1" x14ac:dyDescent="0.25">
      <c r="A5" s="4"/>
      <c r="B5" s="4"/>
      <c r="C5" s="74" t="s">
        <v>2</v>
      </c>
      <c r="D5" s="74"/>
      <c r="E5" s="74"/>
      <c r="F5" s="74"/>
      <c r="G5" s="74"/>
      <c r="H5" s="4"/>
    </row>
    <row r="6" spans="1:11" customFormat="1" ht="17.25" customHeight="1" x14ac:dyDescent="0.25">
      <c r="A6" s="4"/>
      <c r="B6" s="4" t="s">
        <v>41</v>
      </c>
      <c r="C6" s="6"/>
      <c r="D6" s="6"/>
      <c r="E6" s="6"/>
      <c r="F6" s="6"/>
      <c r="G6" s="6"/>
      <c r="H6" s="4"/>
    </row>
    <row r="7" spans="1:11" customFormat="1" ht="17.25" customHeight="1" x14ac:dyDescent="0.25">
      <c r="A7" s="4"/>
      <c r="B7" s="4"/>
      <c r="C7" s="6"/>
      <c r="D7" s="6"/>
      <c r="E7" s="6"/>
      <c r="F7" s="6"/>
      <c r="G7" s="6"/>
      <c r="H7" s="4"/>
    </row>
    <row r="8" spans="1:11" customFormat="1" ht="17.25" customHeight="1" x14ac:dyDescent="0.25">
      <c r="A8" s="4"/>
      <c r="B8" s="7" t="s">
        <v>43</v>
      </c>
      <c r="C8" s="6"/>
      <c r="D8" s="6"/>
      <c r="E8" s="6"/>
      <c r="F8" s="6"/>
      <c r="G8" s="6"/>
      <c r="H8" s="4"/>
    </row>
    <row r="9" spans="1:11" customFormat="1" ht="17.25" customHeight="1" x14ac:dyDescent="0.25">
      <c r="A9" s="4"/>
      <c r="B9" s="4"/>
      <c r="C9" s="75"/>
      <c r="D9" s="75"/>
      <c r="E9" s="75"/>
      <c r="F9" s="75"/>
      <c r="G9" s="75"/>
      <c r="H9" s="4"/>
    </row>
    <row r="10" spans="1:11" customFormat="1" ht="11.25" customHeight="1" x14ac:dyDescent="0.25">
      <c r="A10" s="8"/>
      <c r="B10" s="8"/>
      <c r="C10" s="74" t="s">
        <v>3</v>
      </c>
      <c r="D10" s="74"/>
      <c r="E10" s="74"/>
      <c r="F10" s="74"/>
      <c r="G10" s="74"/>
      <c r="H10" s="8"/>
    </row>
    <row r="11" spans="1:11" customFormat="1" ht="11.25" customHeight="1" x14ac:dyDescent="0.25">
      <c r="A11" s="8"/>
      <c r="B11" s="8"/>
      <c r="C11" s="6"/>
      <c r="D11" s="6"/>
      <c r="E11" s="6"/>
      <c r="F11" s="6"/>
      <c r="G11" s="6"/>
      <c r="H11" s="8"/>
    </row>
    <row r="12" spans="1:11" customFormat="1" ht="18" x14ac:dyDescent="0.25">
      <c r="A12" s="8"/>
      <c r="B12" s="76" t="s">
        <v>47</v>
      </c>
      <c r="C12" s="76"/>
      <c r="D12" s="76"/>
      <c r="E12" s="76"/>
      <c r="F12" s="76"/>
      <c r="G12" s="76"/>
      <c r="H12" s="8"/>
    </row>
    <row r="13" spans="1:11" customFormat="1" ht="11.25" customHeight="1" x14ac:dyDescent="0.25">
      <c r="A13" s="8"/>
      <c r="B13" s="8"/>
      <c r="C13" s="6"/>
      <c r="D13" s="6"/>
      <c r="E13" s="6"/>
      <c r="F13" s="6"/>
      <c r="G13" s="6"/>
      <c r="H13" s="8"/>
    </row>
    <row r="14" spans="1:11" customFormat="1" ht="11.25" customHeight="1" x14ac:dyDescent="0.25">
      <c r="A14" s="8"/>
      <c r="B14" s="8"/>
      <c r="C14" s="6"/>
      <c r="D14" s="6"/>
      <c r="E14" s="6"/>
      <c r="F14" s="6"/>
      <c r="G14" s="6"/>
      <c r="H14" s="8"/>
    </row>
    <row r="15" spans="1:11" customFormat="1" ht="11.25" customHeight="1" x14ac:dyDescent="0.25">
      <c r="A15" s="8"/>
      <c r="B15" s="8"/>
      <c r="C15" s="6"/>
      <c r="D15" s="6"/>
      <c r="E15" s="6"/>
      <c r="F15" s="6"/>
      <c r="G15" s="6"/>
      <c r="H15" s="8"/>
    </row>
    <row r="16" spans="1:11" customFormat="1" ht="26.45" customHeight="1" x14ac:dyDescent="0.25">
      <c r="A16" s="5"/>
      <c r="B16" s="65" t="s">
        <v>48</v>
      </c>
      <c r="C16" s="65"/>
      <c r="D16" s="65"/>
      <c r="E16" s="65"/>
      <c r="F16" s="65"/>
      <c r="G16" s="65"/>
      <c r="H16" s="5"/>
      <c r="K16" s="5" t="s">
        <v>4</v>
      </c>
    </row>
    <row r="17" spans="1:15" customFormat="1" ht="13.5" customHeight="1" x14ac:dyDescent="0.25">
      <c r="A17" s="9"/>
      <c r="B17" s="54" t="s">
        <v>5</v>
      </c>
      <c r="C17" s="54"/>
      <c r="D17" s="54"/>
      <c r="E17" s="54"/>
      <c r="F17" s="54"/>
      <c r="G17" s="54"/>
      <c r="H17" s="9"/>
    </row>
    <row r="18" spans="1:15" customFormat="1" ht="9.75" customHeight="1" x14ac:dyDescent="0.25">
      <c r="A18" s="4"/>
      <c r="B18" s="4"/>
      <c r="C18" s="4"/>
      <c r="D18" s="10"/>
      <c r="E18" s="10"/>
      <c r="F18" s="10"/>
      <c r="G18" s="11"/>
      <c r="H18" s="11"/>
    </row>
    <row r="19" spans="1:15" customFormat="1" ht="15" x14ac:dyDescent="0.25">
      <c r="A19" s="12"/>
      <c r="B19" s="66" t="s">
        <v>42</v>
      </c>
      <c r="C19" s="66"/>
      <c r="D19" s="66"/>
      <c r="E19" s="66"/>
      <c r="F19" s="66"/>
      <c r="G19" s="66"/>
      <c r="H19" s="66"/>
      <c r="L19" s="5" t="s">
        <v>6</v>
      </c>
    </row>
    <row r="20" spans="1:15" customFormat="1" ht="9.75" customHeight="1" x14ac:dyDescent="0.25">
      <c r="A20" s="4"/>
      <c r="B20" s="4"/>
      <c r="C20" s="4"/>
      <c r="D20" s="6"/>
      <c r="E20" s="6"/>
      <c r="F20" s="6"/>
      <c r="G20" s="6"/>
      <c r="H20" s="6"/>
    </row>
    <row r="21" spans="1:15" customFormat="1" ht="16.5" customHeight="1" x14ac:dyDescent="0.25">
      <c r="A21" s="67" t="s">
        <v>7</v>
      </c>
      <c r="B21" s="67" t="s">
        <v>8</v>
      </c>
      <c r="C21" s="67" t="s">
        <v>9</v>
      </c>
      <c r="D21" s="70" t="s">
        <v>10</v>
      </c>
      <c r="E21" s="71"/>
      <c r="F21" s="71"/>
      <c r="G21" s="71"/>
      <c r="H21" s="72"/>
    </row>
    <row r="22" spans="1:15" customFormat="1" ht="45.75" customHeight="1" x14ac:dyDescent="0.25">
      <c r="A22" s="68"/>
      <c r="B22" s="68"/>
      <c r="C22" s="68"/>
      <c r="D22" s="67" t="s">
        <v>11</v>
      </c>
      <c r="E22" s="67" t="s">
        <v>12</v>
      </c>
      <c r="F22" s="67" t="s">
        <v>13</v>
      </c>
      <c r="G22" s="67" t="s">
        <v>14</v>
      </c>
      <c r="H22" s="67" t="s">
        <v>15</v>
      </c>
    </row>
    <row r="23" spans="1:15" customFormat="1" ht="27.75" customHeight="1" x14ac:dyDescent="0.25">
      <c r="A23" s="69"/>
      <c r="B23" s="69"/>
      <c r="C23" s="69"/>
      <c r="D23" s="69"/>
      <c r="E23" s="69"/>
      <c r="F23" s="69"/>
      <c r="G23" s="69"/>
      <c r="H23" s="69"/>
    </row>
    <row r="24" spans="1:15" customFormat="1" ht="15" x14ac:dyDescent="0.25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</row>
    <row r="25" spans="1:15" customFormat="1" ht="15" x14ac:dyDescent="0.25">
      <c r="A25" s="62" t="s">
        <v>16</v>
      </c>
      <c r="B25" s="63"/>
      <c r="C25" s="63"/>
      <c r="D25" s="63"/>
      <c r="E25" s="63"/>
      <c r="F25" s="63"/>
      <c r="G25" s="63"/>
      <c r="H25" s="64"/>
      <c r="M25" s="14" t="s">
        <v>16</v>
      </c>
    </row>
    <row r="26" spans="1:15" customFormat="1" ht="33.75" x14ac:dyDescent="0.25">
      <c r="A26" s="15">
        <v>1</v>
      </c>
      <c r="B26" s="16" t="s">
        <v>57</v>
      </c>
      <c r="C26" s="16" t="s">
        <v>54</v>
      </c>
      <c r="D26" s="17"/>
      <c r="E26" s="17">
        <v>858508</v>
      </c>
      <c r="F26" s="35">
        <v>47457507</v>
      </c>
      <c r="G26" s="17"/>
      <c r="H26" s="17">
        <f>SUM(D26:G26)</f>
        <v>48316015</v>
      </c>
      <c r="M26" s="14"/>
    </row>
    <row r="27" spans="1:15" customFormat="1" ht="33.75" x14ac:dyDescent="0.25">
      <c r="A27" s="15">
        <v>2</v>
      </c>
      <c r="B27" s="16" t="s">
        <v>58</v>
      </c>
      <c r="C27" s="16" t="s">
        <v>55</v>
      </c>
      <c r="D27" s="17">
        <v>9857.94</v>
      </c>
      <c r="E27" s="17">
        <v>272313.06</v>
      </c>
      <c r="F27" s="18">
        <v>10491987.67</v>
      </c>
      <c r="G27" s="17">
        <v>21322.11</v>
      </c>
      <c r="H27" s="17">
        <f>SUM(D27:G27)</f>
        <v>10795480.779999999</v>
      </c>
      <c r="M27" s="14"/>
    </row>
    <row r="28" spans="1:15" customFormat="1" ht="33.75" x14ac:dyDescent="0.25">
      <c r="A28" s="15">
        <v>3</v>
      </c>
      <c r="B28" s="16" t="s">
        <v>59</v>
      </c>
      <c r="C28" s="16" t="s">
        <v>56</v>
      </c>
      <c r="D28" s="17"/>
      <c r="E28" s="17">
        <v>313631.09000000003</v>
      </c>
      <c r="F28" s="18"/>
      <c r="G28" s="17"/>
      <c r="H28" s="17">
        <f>SUM(D28:G28)</f>
        <v>313631.09000000003</v>
      </c>
      <c r="M28" s="14"/>
    </row>
    <row r="29" spans="1:15" customFormat="1" ht="23.25" x14ac:dyDescent="0.25">
      <c r="A29" s="19"/>
      <c r="B29" s="58" t="s">
        <v>17</v>
      </c>
      <c r="C29" s="59"/>
      <c r="D29" s="20">
        <f>SUM(D26:D28)</f>
        <v>9857.94</v>
      </c>
      <c r="E29" s="20">
        <f>SUM(E26:E28)</f>
        <v>1444452.1500000001</v>
      </c>
      <c r="F29" s="21">
        <f>SUM(F26:F28)</f>
        <v>57949494.670000002</v>
      </c>
      <c r="G29" s="22">
        <f>SUM(G26:G28)</f>
        <v>21322.11</v>
      </c>
      <c r="H29" s="22">
        <f>SUM(H26:H28)</f>
        <v>59425126.870000005</v>
      </c>
      <c r="M29" s="14"/>
      <c r="N29" s="23" t="s">
        <v>17</v>
      </c>
    </row>
    <row r="30" spans="1:15" customFormat="1" ht="48.75" x14ac:dyDescent="0.25">
      <c r="A30" s="62" t="s">
        <v>18</v>
      </c>
      <c r="B30" s="63"/>
      <c r="C30" s="63"/>
      <c r="D30" s="63"/>
      <c r="E30" s="63"/>
      <c r="F30" s="63"/>
      <c r="G30" s="63"/>
      <c r="H30" s="64"/>
      <c r="M30" s="14" t="s">
        <v>18</v>
      </c>
      <c r="N30" s="23"/>
      <c r="O30" s="24"/>
    </row>
    <row r="31" spans="1:15" customFormat="1" ht="45" x14ac:dyDescent="0.25">
      <c r="A31" s="15">
        <v>4</v>
      </c>
      <c r="B31" s="16" t="s">
        <v>60</v>
      </c>
      <c r="C31" s="16" t="s">
        <v>61</v>
      </c>
      <c r="D31" s="18"/>
      <c r="E31" s="18"/>
      <c r="F31" s="18"/>
      <c r="G31" s="17">
        <v>1180919.74</v>
      </c>
      <c r="H31" s="17">
        <f>SUM(G31)</f>
        <v>1180919.74</v>
      </c>
      <c r="M31" s="14"/>
      <c r="N31" s="23"/>
      <c r="O31" s="24"/>
    </row>
    <row r="32" spans="1:15" customFormat="1" ht="45" x14ac:dyDescent="0.25">
      <c r="A32" s="15">
        <v>5</v>
      </c>
      <c r="B32" s="16" t="s">
        <v>62</v>
      </c>
      <c r="C32" s="16" t="s">
        <v>63</v>
      </c>
      <c r="D32" s="18"/>
      <c r="E32" s="18"/>
      <c r="F32" s="18"/>
      <c r="G32" s="17">
        <v>575498.13</v>
      </c>
      <c r="H32" s="17">
        <f>SUM(G32)</f>
        <v>575498.13</v>
      </c>
      <c r="M32" s="14"/>
      <c r="N32" s="23"/>
      <c r="O32" s="24"/>
    </row>
    <row r="33" spans="1:22" customFormat="1" ht="113.25" x14ac:dyDescent="0.25">
      <c r="A33" s="19"/>
      <c r="B33" s="58" t="s">
        <v>19</v>
      </c>
      <c r="C33" s="59"/>
      <c r="D33" s="44"/>
      <c r="E33" s="25"/>
      <c r="F33" s="21"/>
      <c r="G33" s="22">
        <f>SUM(G31:G32)</f>
        <v>1756417.87</v>
      </c>
      <c r="H33" s="22">
        <f>SUM(H31:H32)</f>
        <v>1756417.87</v>
      </c>
      <c r="M33" s="14"/>
      <c r="N33" s="23" t="s">
        <v>19</v>
      </c>
      <c r="O33" s="24"/>
    </row>
    <row r="34" spans="1:22" customFormat="1" ht="15" x14ac:dyDescent="0.25">
      <c r="A34" s="19"/>
      <c r="B34" s="60" t="s">
        <v>20</v>
      </c>
      <c r="C34" s="61"/>
      <c r="D34" s="20">
        <f>D29</f>
        <v>9857.94</v>
      </c>
      <c r="E34" s="20">
        <f>E29</f>
        <v>1444452.1500000001</v>
      </c>
      <c r="F34" s="21">
        <f>F29</f>
        <v>57949494.670000002</v>
      </c>
      <c r="G34" s="22">
        <f>G29+G33</f>
        <v>1777739.9800000002</v>
      </c>
      <c r="H34" s="22">
        <f>SUM(D34:G34)</f>
        <v>61181544.740000002</v>
      </c>
      <c r="M34" s="14"/>
      <c r="N34" s="23"/>
      <c r="O34" s="24" t="s">
        <v>20</v>
      </c>
    </row>
    <row r="35" spans="1:22" customFormat="1" ht="15" x14ac:dyDescent="0.25">
      <c r="A35" s="62" t="s">
        <v>21</v>
      </c>
      <c r="B35" s="63"/>
      <c r="C35" s="63"/>
      <c r="D35" s="63"/>
      <c r="E35" s="63"/>
      <c r="F35" s="63"/>
      <c r="G35" s="63"/>
      <c r="H35" s="64"/>
      <c r="M35" s="14" t="s">
        <v>21</v>
      </c>
      <c r="N35" s="23"/>
      <c r="O35" s="24"/>
    </row>
    <row r="36" spans="1:22" customFormat="1" ht="33.75" x14ac:dyDescent="0.25">
      <c r="A36" s="15">
        <v>6</v>
      </c>
      <c r="B36" s="16" t="s">
        <v>22</v>
      </c>
      <c r="C36" s="16" t="s">
        <v>23</v>
      </c>
      <c r="D36" s="17">
        <f>D34*0.02</f>
        <v>197.15880000000001</v>
      </c>
      <c r="E36" s="17">
        <f>E34*0.02</f>
        <v>28889.043000000005</v>
      </c>
      <c r="F36" s="35">
        <f>F34*0.02</f>
        <v>1158989.8934000002</v>
      </c>
      <c r="G36" s="17">
        <f>G34*0.02</f>
        <v>35554.799600000006</v>
      </c>
      <c r="H36" s="17">
        <f>SUM(D36:G36)</f>
        <v>1223630.8948000001</v>
      </c>
      <c r="M36" s="14"/>
      <c r="N36" s="23"/>
      <c r="O36" s="24"/>
    </row>
    <row r="37" spans="1:22" customFormat="1" ht="15" x14ac:dyDescent="0.25">
      <c r="A37" s="13"/>
      <c r="B37" s="16"/>
      <c r="C37" s="16"/>
      <c r="D37" s="18" t="s">
        <v>24</v>
      </c>
      <c r="E37" s="18" t="s">
        <v>25</v>
      </c>
      <c r="F37" s="18" t="s">
        <v>26</v>
      </c>
      <c r="G37" s="18" t="s">
        <v>27</v>
      </c>
      <c r="H37" s="18"/>
      <c r="M37" s="14"/>
      <c r="N37" s="23"/>
      <c r="O37" s="24"/>
    </row>
    <row r="38" spans="1:22" customFormat="1" ht="15" x14ac:dyDescent="0.25">
      <c r="A38" s="19"/>
      <c r="B38" s="58" t="s">
        <v>28</v>
      </c>
      <c r="C38" s="59"/>
      <c r="D38" s="17">
        <f>D36</f>
        <v>197.15880000000001</v>
      </c>
      <c r="E38" s="17">
        <f>E36</f>
        <v>28889.043000000005</v>
      </c>
      <c r="F38" s="28">
        <f>F36</f>
        <v>1158989.8934000002</v>
      </c>
      <c r="G38" s="22">
        <f>G36</f>
        <v>35554.799600000006</v>
      </c>
      <c r="H38" s="22">
        <f>SUM(D38:G38)</f>
        <v>1223630.8948000001</v>
      </c>
      <c r="M38" s="14"/>
      <c r="N38" s="23" t="s">
        <v>28</v>
      </c>
      <c r="O38" s="24"/>
    </row>
    <row r="39" spans="1:22" customFormat="1" ht="15" x14ac:dyDescent="0.25">
      <c r="A39" s="19"/>
      <c r="B39" s="60" t="s">
        <v>29</v>
      </c>
      <c r="C39" s="61"/>
      <c r="D39" s="29">
        <f>D34*1.02</f>
        <v>10055.098800000002</v>
      </c>
      <c r="E39" s="20">
        <f>E34*1.02</f>
        <v>1473341.1930000002</v>
      </c>
      <c r="F39" s="28">
        <f>F34*1.02</f>
        <v>59108484.5634</v>
      </c>
      <c r="G39" s="22">
        <f>G34*1.02</f>
        <v>1813294.7796000002</v>
      </c>
      <c r="H39" s="22">
        <f>SUM(D39:G39)</f>
        <v>62405175.634800002</v>
      </c>
      <c r="M39" s="14"/>
      <c r="N39" s="23"/>
      <c r="O39" s="24" t="s">
        <v>29</v>
      </c>
    </row>
    <row r="40" spans="1:22" customFormat="1" ht="15" x14ac:dyDescent="0.25">
      <c r="A40" s="37"/>
      <c r="B40" s="38"/>
      <c r="C40" s="38"/>
      <c r="D40" s="39"/>
      <c r="E40" s="40"/>
      <c r="F40" s="41"/>
      <c r="G40" s="42"/>
      <c r="H40" s="43"/>
      <c r="M40" s="14"/>
      <c r="N40" s="23"/>
      <c r="O40" s="24"/>
    </row>
    <row r="41" spans="1:22" customFormat="1" ht="15" x14ac:dyDescent="0.25">
      <c r="A41" s="62" t="s">
        <v>30</v>
      </c>
      <c r="B41" s="63"/>
      <c r="C41" s="63"/>
      <c r="D41" s="63"/>
      <c r="E41" s="63"/>
      <c r="F41" s="63"/>
      <c r="G41" s="63"/>
      <c r="H41" s="64"/>
      <c r="M41" s="14" t="s">
        <v>30</v>
      </c>
      <c r="N41" s="23"/>
      <c r="O41" s="24"/>
    </row>
    <row r="42" spans="1:22" customFormat="1" ht="15" x14ac:dyDescent="0.25">
      <c r="A42" s="15">
        <v>7</v>
      </c>
      <c r="B42" s="16" t="s">
        <v>31</v>
      </c>
      <c r="C42" s="16" t="s">
        <v>32</v>
      </c>
      <c r="D42" s="17">
        <f>D39*0.2</f>
        <v>2011.0197600000004</v>
      </c>
      <c r="E42" s="17">
        <f>E39*0.2</f>
        <v>294668.23860000004</v>
      </c>
      <c r="F42" s="18">
        <f>F39*0.2</f>
        <v>11821696.91268</v>
      </c>
      <c r="G42" s="17">
        <f>G39*0.2</f>
        <v>362658.95592000009</v>
      </c>
      <c r="H42" s="17">
        <f>SUM(D42:G42)</f>
        <v>12481035.12696</v>
      </c>
      <c r="M42" s="14"/>
      <c r="N42" s="23"/>
      <c r="O42" s="24"/>
    </row>
    <row r="43" spans="1:22" customFormat="1" ht="15" x14ac:dyDescent="0.25">
      <c r="A43" s="13"/>
      <c r="B43" s="16"/>
      <c r="C43" s="16"/>
      <c r="D43" s="18" t="s">
        <v>33</v>
      </c>
      <c r="E43" s="18" t="s">
        <v>34</v>
      </c>
      <c r="F43" s="18" t="s">
        <v>35</v>
      </c>
      <c r="G43" s="18" t="s">
        <v>36</v>
      </c>
      <c r="H43" s="18"/>
      <c r="M43" s="14"/>
      <c r="N43" s="23"/>
      <c r="O43" s="24"/>
    </row>
    <row r="44" spans="1:22" customFormat="1" ht="15" x14ac:dyDescent="0.25">
      <c r="A44" s="19"/>
      <c r="B44" s="58" t="s">
        <v>37</v>
      </c>
      <c r="C44" s="59"/>
      <c r="D44" s="32">
        <f>D42</f>
        <v>2011.0197600000004</v>
      </c>
      <c r="E44" s="32">
        <f>E39*0.2</f>
        <v>294668.23860000004</v>
      </c>
      <c r="F44" s="19">
        <f>F39*0.2</f>
        <v>11821696.91268</v>
      </c>
      <c r="G44" s="33">
        <f>G39*0.2</f>
        <v>362658.95592000009</v>
      </c>
      <c r="H44" s="33">
        <f>SUM(D44:G44)</f>
        <v>12481035.12696</v>
      </c>
      <c r="M44" s="14"/>
      <c r="N44" s="23" t="s">
        <v>37</v>
      </c>
      <c r="O44" s="24"/>
    </row>
    <row r="45" spans="1:22" customFormat="1" ht="15" x14ac:dyDescent="0.25">
      <c r="A45" s="19"/>
      <c r="B45" s="60" t="s">
        <v>38</v>
      </c>
      <c r="C45" s="61"/>
      <c r="D45" s="30">
        <f>D39*1.2</f>
        <v>12066.118560000001</v>
      </c>
      <c r="E45" s="30">
        <f>E39*1.2</f>
        <v>1768009.4316000002</v>
      </c>
      <c r="F45" s="34">
        <f>F39*1.2</f>
        <v>70930181.47608</v>
      </c>
      <c r="G45" s="31">
        <f>G39*1.2</f>
        <v>2175953.7355200001</v>
      </c>
      <c r="H45" s="36">
        <f>SUM(D45:G45)</f>
        <v>74886210.761760011</v>
      </c>
      <c r="M45" s="14"/>
      <c r="N45" s="23"/>
      <c r="O45" s="24" t="s">
        <v>38</v>
      </c>
    </row>
    <row r="46" spans="1:22" ht="11.25" customHeight="1" x14ac:dyDescent="0.2">
      <c r="J46" s="1"/>
      <c r="V46" s="2"/>
    </row>
    <row r="47" spans="1:22" ht="11.25" customHeight="1" x14ac:dyDescent="0.2">
      <c r="J47" s="1"/>
      <c r="V47" s="2"/>
    </row>
    <row r="48" spans="1:22" ht="11.25" customHeight="1" x14ac:dyDescent="0.2">
      <c r="J48" s="1"/>
      <c r="V48" s="2"/>
    </row>
    <row r="49" spans="1:22" ht="11.25" customHeight="1" x14ac:dyDescent="0.2">
      <c r="J49" s="1"/>
      <c r="V49" s="2"/>
    </row>
    <row r="50" spans="1:22" ht="11.25" customHeight="1" x14ac:dyDescent="0.2">
      <c r="J50" s="1"/>
      <c r="V50" s="2"/>
    </row>
    <row r="51" spans="1:22" customFormat="1" ht="15" x14ac:dyDescent="0.25">
      <c r="A51" s="26" t="s">
        <v>49</v>
      </c>
      <c r="B51" s="4"/>
      <c r="C51" s="46" t="s">
        <v>52</v>
      </c>
      <c r="D51" s="27"/>
      <c r="E51" s="53" t="s">
        <v>53</v>
      </c>
      <c r="F51" s="53"/>
      <c r="G51" s="53"/>
      <c r="H51" s="53"/>
      <c r="I51" s="47"/>
      <c r="J51" s="48"/>
      <c r="K51" s="48"/>
      <c r="L51" s="48"/>
      <c r="M51" s="48"/>
      <c r="N51" s="48"/>
      <c r="O51" s="48"/>
      <c r="P51" s="48"/>
      <c r="Q51" s="45"/>
      <c r="R51" s="48"/>
      <c r="S51" s="48"/>
    </row>
    <row r="52" spans="1:22" customFormat="1" ht="15" customHeight="1" x14ac:dyDescent="0.25">
      <c r="A52" s="4"/>
      <c r="B52" s="4"/>
      <c r="C52" s="54" t="s">
        <v>39</v>
      </c>
      <c r="D52" s="54"/>
      <c r="E52" s="54"/>
      <c r="F52" s="54"/>
      <c r="G52" s="54"/>
      <c r="H52" s="54"/>
      <c r="I52" s="49"/>
      <c r="J52" s="48"/>
      <c r="K52" s="48"/>
      <c r="L52" s="48"/>
      <c r="M52" s="48"/>
      <c r="N52" s="48"/>
      <c r="O52" s="48"/>
      <c r="P52" s="48"/>
      <c r="Q52" s="48"/>
      <c r="R52" s="48"/>
      <c r="S52" s="48"/>
    </row>
    <row r="53" spans="1:22" customFormat="1" ht="15" x14ac:dyDescent="0.25">
      <c r="A53" s="26"/>
      <c r="B53" s="4"/>
      <c r="C53" s="50"/>
      <c r="D53" s="26"/>
      <c r="E53" s="56"/>
      <c r="F53" s="56"/>
      <c r="G53" s="56"/>
      <c r="H53" s="56"/>
      <c r="I53" s="47"/>
      <c r="J53" s="48"/>
      <c r="K53" s="48"/>
      <c r="L53" s="48"/>
      <c r="M53" s="48"/>
      <c r="N53" s="48"/>
      <c r="O53" s="48"/>
      <c r="P53" s="48"/>
      <c r="Q53" s="48"/>
      <c r="R53" s="45"/>
      <c r="S53" s="48"/>
    </row>
    <row r="54" spans="1:22" customFormat="1" ht="15" customHeight="1" x14ac:dyDescent="0.25">
      <c r="A54" s="4"/>
      <c r="B54" s="4"/>
      <c r="C54" s="51"/>
      <c r="D54" s="51"/>
      <c r="E54" s="51"/>
      <c r="F54" s="51"/>
      <c r="G54" s="51"/>
      <c r="H54" s="51"/>
      <c r="I54" s="49"/>
      <c r="J54" s="48"/>
      <c r="K54" s="48"/>
      <c r="L54" s="48"/>
      <c r="M54" s="48"/>
      <c r="N54" s="48"/>
      <c r="O54" s="48"/>
      <c r="P54" s="48"/>
      <c r="Q54" s="48"/>
      <c r="R54" s="48"/>
      <c r="S54" s="48"/>
    </row>
    <row r="55" spans="1:22" customFormat="1" ht="15" x14ac:dyDescent="0.25">
      <c r="A55" s="57"/>
      <c r="B55" s="57"/>
      <c r="C55" s="57"/>
      <c r="D55" s="57"/>
      <c r="E55" s="56"/>
      <c r="F55" s="56"/>
      <c r="G55" s="56"/>
      <c r="H55" s="56"/>
      <c r="I55" s="47"/>
      <c r="J55" s="48"/>
      <c r="K55" s="48"/>
      <c r="L55" s="48"/>
      <c r="M55" s="48"/>
      <c r="N55" s="48"/>
      <c r="O55" s="48"/>
      <c r="P55" s="48"/>
      <c r="Q55" s="48"/>
      <c r="R55" s="48"/>
      <c r="S55" s="45"/>
      <c r="T55" s="45"/>
    </row>
    <row r="56" spans="1:22" customFormat="1" ht="15" customHeight="1" x14ac:dyDescent="0.25">
      <c r="A56" s="4"/>
      <c r="B56" s="4"/>
      <c r="C56" s="51"/>
      <c r="D56" s="51"/>
      <c r="E56" s="51"/>
      <c r="F56" s="51"/>
      <c r="G56" s="51"/>
      <c r="H56" s="51"/>
      <c r="I56" s="49"/>
      <c r="J56" s="48"/>
      <c r="K56" s="48"/>
      <c r="L56" s="48"/>
      <c r="M56" s="48"/>
      <c r="N56" s="48"/>
      <c r="O56" s="48"/>
      <c r="P56" s="48"/>
      <c r="Q56" s="48"/>
      <c r="R56" s="48"/>
      <c r="S56" s="48"/>
    </row>
    <row r="57" spans="1:22" customFormat="1" ht="15" x14ac:dyDescent="0.25">
      <c r="A57" s="26" t="s">
        <v>0</v>
      </c>
      <c r="B57" s="4"/>
      <c r="C57" s="52" t="s">
        <v>50</v>
      </c>
      <c r="D57" s="52"/>
      <c r="E57" s="53" t="s">
        <v>51</v>
      </c>
      <c r="F57" s="53"/>
      <c r="G57" s="53"/>
      <c r="H57" s="53"/>
      <c r="I57" s="47"/>
      <c r="J57" s="48"/>
      <c r="K57" s="48"/>
      <c r="L57" s="48"/>
      <c r="M57" s="48"/>
      <c r="N57" s="48"/>
      <c r="O57" s="48"/>
      <c r="P57" s="48"/>
      <c r="Q57" s="48"/>
      <c r="R57" s="48"/>
      <c r="S57" s="48"/>
      <c r="U57" s="45"/>
      <c r="V57" s="45"/>
    </row>
    <row r="58" spans="1:22" customFormat="1" ht="15" x14ac:dyDescent="0.25">
      <c r="A58" s="4"/>
      <c r="B58" s="4"/>
      <c r="C58" s="54" t="s">
        <v>40</v>
      </c>
      <c r="D58" s="54"/>
      <c r="E58" s="54"/>
      <c r="F58" s="54"/>
      <c r="G58" s="54"/>
      <c r="H58" s="54"/>
      <c r="I58" s="49"/>
      <c r="J58" s="48"/>
      <c r="K58" s="48"/>
      <c r="L58" s="48"/>
      <c r="M58" s="48"/>
      <c r="N58" s="48"/>
      <c r="O58" s="48"/>
      <c r="P58" s="48"/>
      <c r="Q58" s="48"/>
      <c r="R58" s="48"/>
      <c r="S58" s="48"/>
    </row>
  </sheetData>
  <mergeCells count="39">
    <mergeCell ref="D2:H2"/>
    <mergeCell ref="C4:G4"/>
    <mergeCell ref="C5:G5"/>
    <mergeCell ref="C9:G9"/>
    <mergeCell ref="C10:G10"/>
    <mergeCell ref="B12:G12"/>
    <mergeCell ref="B16:G16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B39:C39"/>
    <mergeCell ref="A41:H41"/>
    <mergeCell ref="A30:H30"/>
    <mergeCell ref="B33:C33"/>
    <mergeCell ref="A25:H25"/>
    <mergeCell ref="B29:C29"/>
    <mergeCell ref="C56:H56"/>
    <mergeCell ref="C57:D57"/>
    <mergeCell ref="E57:H57"/>
    <mergeCell ref="C58:H58"/>
    <mergeCell ref="E51:H51"/>
    <mergeCell ref="C52:H52"/>
    <mergeCell ref="E53:H53"/>
    <mergeCell ref="C54:H54"/>
    <mergeCell ref="A55:D55"/>
    <mergeCell ref="E55:H55"/>
    <mergeCell ref="B44:C44"/>
    <mergeCell ref="B45:C45"/>
    <mergeCell ref="B34:C34"/>
    <mergeCell ref="A35:H35"/>
    <mergeCell ref="B38:C38"/>
  </mergeCells>
  <printOptions horizontalCentered="1"/>
  <pageMargins left="0.69999998807907104" right="0.69999998807907104" top="0.75" bottom="0.75" header="0.30000001192092901" footer="0.30000001192092901"/>
  <pageSetup paperSize="9" scale="67" fitToHeight="0" orientation="portrait" r:id="rId1"/>
  <headerFooter>
    <oddHeader>&amp;LГРАНД-Смета, версия 2023.2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 - ССРСС </vt:lpstr>
      <vt:lpstr>'Сводный сметный расчет - ССРСС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Бударагин Сергей Александрович</cp:lastModifiedBy>
  <cp:lastPrinted>2023-04-10T11:48:29Z</cp:lastPrinted>
  <dcterms:created xsi:type="dcterms:W3CDTF">2020-09-30T08:50:27Z</dcterms:created>
  <dcterms:modified xsi:type="dcterms:W3CDTF">2024-11-11T08:11:54Z</dcterms:modified>
</cp:coreProperties>
</file>