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Отдел подготовки и проведения тендеров\ОКТ 2023 Тендеры\Салехард\АИОГВ\Благоустройство\"/>
    </mc:Choice>
  </mc:AlternateContent>
  <bookViews>
    <workbookView xWindow="0" yWindow="0" windowWidth="28800" windowHeight="11760"/>
  </bookViews>
  <sheets>
    <sheet name="ВОР" sheetId="1" r:id="rId1"/>
  </sheets>
  <definedNames>
    <definedName name="_xlnm._FilterDatabase" localSheetId="0" hidden="1">ВОР!$A$8:$J$65</definedName>
    <definedName name="_xlnm.Print_Titles" localSheetId="0">ВОР!$5:$8</definedName>
    <definedName name="_xlnm.Print_Area" localSheetId="0">ВОР!$A$1:$K$65</definedName>
  </definedNames>
  <calcPr calcId="162913"/>
</workbook>
</file>

<file path=xl/calcChain.xml><?xml version="1.0" encoding="utf-8"?>
<calcChain xmlns="http://schemas.openxmlformats.org/spreadsheetml/2006/main">
  <c r="H50" i="1" l="1"/>
  <c r="H45" i="1"/>
  <c r="H43" i="1"/>
  <c r="H42" i="1"/>
  <c r="H40" i="1"/>
  <c r="H41" i="1"/>
  <c r="F39" i="1"/>
  <c r="F38" i="1"/>
  <c r="H38" i="1" s="1"/>
  <c r="F37" i="1"/>
  <c r="F36" i="1"/>
  <c r="H36" i="1" s="1"/>
  <c r="F35" i="1"/>
  <c r="H35" i="1" s="1"/>
  <c r="F34" i="1"/>
  <c r="F33" i="1"/>
  <c r="H33" i="1" s="1"/>
  <c r="F32" i="1"/>
  <c r="H32" i="1" s="1"/>
  <c r="H27" i="1"/>
  <c r="H30" i="1"/>
  <c r="H28" i="1"/>
  <c r="H25" i="1"/>
  <c r="H24" i="1"/>
  <c r="H22" i="1"/>
  <c r="H20" i="1"/>
  <c r="H10" i="1"/>
  <c r="H9" i="1"/>
  <c r="H18" i="1"/>
  <c r="H17" i="1"/>
  <c r="H19" i="1"/>
  <c r="H15" i="1"/>
  <c r="H13" i="1"/>
  <c r="H11" i="1"/>
  <c r="H12" i="1"/>
  <c r="J57" i="1" l="1"/>
  <c r="J58" i="1" l="1"/>
  <c r="J59" i="1" s="1"/>
  <c r="J60" i="1" s="1"/>
</calcChain>
</file>

<file path=xl/sharedStrings.xml><?xml version="1.0" encoding="utf-8"?>
<sst xmlns="http://schemas.openxmlformats.org/spreadsheetml/2006/main" count="206" uniqueCount="65">
  <si>
    <t>Виды строительно-монтажных работ</t>
  </si>
  <si>
    <t>Ед. изм.</t>
  </si>
  <si>
    <t>Объем</t>
  </si>
  <si>
    <t>ИТОГО:</t>
  </si>
  <si>
    <t>№ п/п</t>
  </si>
  <si>
    <t>Всего стоимость работ</t>
  </si>
  <si>
    <t>Итого стоимость работ с НДС:</t>
  </si>
  <si>
    <t>Цена за единицу</t>
  </si>
  <si>
    <t>НДС</t>
  </si>
  <si>
    <t>Всего, руб.</t>
  </si>
  <si>
    <t>м2</t>
  </si>
  <si>
    <t xml:space="preserve">Стоимость </t>
  </si>
  <si>
    <t>м.п.</t>
  </si>
  <si>
    <t>Примечание</t>
  </si>
  <si>
    <t xml:space="preserve">Тип 1 </t>
  </si>
  <si>
    <t>Тип 2</t>
  </si>
  <si>
    <t>Асфальтобетон крупнозернистый, пористый, марки 1-2, h= 70 мм</t>
  </si>
  <si>
    <t>м3</t>
  </si>
  <si>
    <t>-</t>
  </si>
  <si>
    <t>Тип</t>
  </si>
  <si>
    <t>Наименование и схема</t>
  </si>
  <si>
    <t>Объем работ уменьшен с учетом выполненных работ в 2023 году по подготовке площадке хранения, без асфальтового покрытия</t>
  </si>
  <si>
    <t>Разработка грунта под отметку с необходимым водоотливом</t>
  </si>
  <si>
    <t>Механизированная погрузка на автотранспорт и вывоз грунта</t>
  </si>
  <si>
    <t>Устройство основания из щебня известнякового, фр. 40-70 с расклинцовкой, h= 350 мм</t>
  </si>
  <si>
    <t>Укладка геотекстиля - Дорнит ЭКО (200г/м2)</t>
  </si>
  <si>
    <t>Устройство основания из песка среднезернистого с послойным  уплотнением, h= 650 мм</t>
  </si>
  <si>
    <t>Устройство асфальтобетонного покрытия мелкозернистого, асфальт плотный типа Б марки 1-2, h= 50 мм</t>
  </si>
  <si>
    <t>Асфальтобетонное покрытие Тип 1 - Зона парковки и проездов</t>
  </si>
  <si>
    <t>Устройство асфальтобетонного покрытия, асфальт плотный, h= 50 мм</t>
  </si>
  <si>
    <t>Устройство основания из щебня известнякового, фр. 20-40 с расклинцовкой, h= 150 мм</t>
  </si>
  <si>
    <t>Устройство основания из песка среднезернистого с послойным  уплотнением, h= 300 мм</t>
  </si>
  <si>
    <t>Устройство покрытия из тротуарной плитки Тип 3, 4, 6, 8 - Тротуары из плитки</t>
  </si>
  <si>
    <t xml:space="preserve">Асфальтобетонное покрытие Тип 2 - Тротуары асфальтированные 
</t>
  </si>
  <si>
    <t>Укладка тротуарной плитки толщиной  h= 80 мм</t>
  </si>
  <si>
    <t>Устройство оснвоания из ЦПС 1:10,  h= 30 мм</t>
  </si>
  <si>
    <t>Тип 5, 7</t>
  </si>
  <si>
    <t>Тип 
3, 4, 6, 8</t>
  </si>
  <si>
    <t>Устройство покрытия из тротуарной плитки Тип 5, 7 - Загрузочные площадки и зоны высадки пассажиров</t>
  </si>
  <si>
    <t>Тип 9</t>
  </si>
  <si>
    <t>Устройство покрытия Тип 9 - Отмостка</t>
  </si>
  <si>
    <t>Устройство бетонного основания, Бетон B25 W6 F300, армированный сеткой кладочной d5 ячейка 100х100,  покрытый водоотталкивающей пропиткой Elcon Aqness,  h= 100 мм</t>
  </si>
  <si>
    <t>Устройство основания из щебня известнякового, фр. 40-70 мм с расклинцовкой, h= 100 мм</t>
  </si>
  <si>
    <t>Установка бортового камню гранитного 1ГП 150х300хL</t>
  </si>
  <si>
    <t>Установка бортового камню гранитного 5ГП 80х200хL</t>
  </si>
  <si>
    <t>Установка водоотводного пластикового лотка 
ООО "Аквасток" или аналог</t>
  </si>
  <si>
    <t>Устройство газонов и цветников</t>
  </si>
  <si>
    <t xml:space="preserve">Внесение плодородного слоя h = 200 мм </t>
  </si>
  <si>
    <t>Посадка газонных трав</t>
  </si>
  <si>
    <t>Установка бордюров 1ГП</t>
  </si>
  <si>
    <t>Установка бордюров 5ГП</t>
  </si>
  <si>
    <t>Установка водоотводных лотков</t>
  </si>
  <si>
    <t>Установка МАФ</t>
  </si>
  <si>
    <t>шт</t>
  </si>
  <si>
    <t>Установка скамьи ГРЕТТА Терра 2, производитель Lora-Park, 80х2000х600 мм</t>
  </si>
  <si>
    <t xml:space="preserve">Установка урны Премьер, производитель Lora-Park </t>
  </si>
  <si>
    <t xml:space="preserve">Установка Пирамиды цветочной Гарсия 4 грани, 6 ярусов, производитель Lora-Park </t>
  </si>
  <si>
    <t>Установка контейнерной площадки Marko Belt 01 с крышей, размерами 11х5,0 м</t>
  </si>
  <si>
    <t>Срок выполнения работ:  май - сентябрь 2024</t>
  </si>
  <si>
    <r>
      <t xml:space="preserve">Форма коммерческого предложения </t>
    </r>
    <r>
      <rPr>
        <b/>
        <sz val="12"/>
        <color rgb="FFFF0000"/>
        <rFont val="Calibri"/>
        <family val="2"/>
        <charset val="204"/>
      </rPr>
      <t>(Весение изменений в форму недопустимо)</t>
    </r>
    <r>
      <rPr>
        <b/>
        <sz val="12"/>
        <rFont val="Calibri"/>
        <family val="2"/>
        <charset val="204"/>
      </rPr>
      <t xml:space="preserve">
Ведомость объемов работ по разделу Благоустройство 
на объекте «Административное здание исполнительных органов государственной власти ЯНАО, г. Салехард, в том числе затраты на проектно-изыскательские работы»</t>
    </r>
  </si>
  <si>
    <t xml:space="preserve">Порядок оплаты: </t>
  </si>
  <si>
    <t>График выполнения работ:</t>
  </si>
  <si>
    <t>Готовность к получению БГ под аванс</t>
  </si>
  <si>
    <t>Наличие СРО:</t>
  </si>
  <si>
    <t>ИТР: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</si>
</sst>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₽_-;\-* #,##0.00\ _₽_-;_-* &quot;-&quot;??\ _₽_-;_-@_-"/>
  </numFmts>
  <fonts count="12">
    <font>
      <sz val="10"/>
      <name val="Arial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theme="1"/>
      <name val="TimesNewRomanPSMT"/>
      <family val="2"/>
    </font>
    <font>
      <sz val="10"/>
      <name val="Arial"/>
      <family val="2"/>
      <charset val="204"/>
    </font>
    <font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b/>
      <sz val="12"/>
      <color rgb="FFFF0000"/>
      <name val="Calibri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0" fontId="1" fillId="0" borderId="2"/>
    <xf numFmtId="0" fontId="3" fillId="0" borderId="2"/>
    <xf numFmtId="0" fontId="4" fillId="0" borderId="2"/>
    <xf numFmtId="164" fontId="4" fillId="0" borderId="2" applyFont="0" applyFill="0" applyBorder="0" applyAlignment="0" applyProtection="0"/>
    <xf numFmtId="0" fontId="5" fillId="0" borderId="2"/>
    <xf numFmtId="43" fontId="2" fillId="0" borderId="2" applyFont="0" applyFill="0" applyBorder="0" applyAlignment="0" applyProtection="0"/>
  </cellStyleXfs>
  <cellXfs count="55">
    <xf numFmtId="0" fontId="0" fillId="0" borderId="0" xfId="0"/>
    <xf numFmtId="0" fontId="6" fillId="0" borderId="3" xfId="0" applyFont="1" applyFill="1" applyBorder="1" applyAlignment="1">
      <alignment horizontal="center" vertical="center" wrapText="1"/>
    </xf>
    <xf numFmtId="4" fontId="7" fillId="0" borderId="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2" xfId="0" applyFont="1" applyBorder="1" applyAlignment="1">
      <alignment vertical="center"/>
    </xf>
    <xf numFmtId="0" fontId="8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4" fontId="7" fillId="0" borderId="3" xfId="1" applyNumberFormat="1" applyFont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/>
    </xf>
    <xf numFmtId="0" fontId="8" fillId="3" borderId="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left" vertical="center"/>
    </xf>
    <xf numFmtId="4" fontId="8" fillId="3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 wrapText="1"/>
    </xf>
    <xf numFmtId="4" fontId="7" fillId="2" borderId="3" xfId="0" applyNumberFormat="1" applyFont="1" applyFill="1" applyBorder="1" applyAlignment="1">
      <alignment horizontal="center" vertical="center"/>
    </xf>
    <xf numFmtId="4" fontId="8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" fontId="7" fillId="0" borderId="3" xfId="1" applyNumberFormat="1" applyFont="1" applyFill="1" applyBorder="1" applyAlignment="1">
      <alignment horizontal="center" vertical="center"/>
    </xf>
    <xf numFmtId="4" fontId="7" fillId="0" borderId="3" xfId="0" applyNumberFormat="1" applyFont="1" applyFill="1" applyBorder="1" applyAlignment="1">
      <alignment horizontal="left" vertical="center"/>
    </xf>
    <xf numFmtId="4" fontId="6" fillId="0" borderId="3" xfId="0" applyNumberFormat="1" applyFont="1" applyFill="1" applyBorder="1" applyAlignment="1">
      <alignment horizontal="left" vertical="center"/>
    </xf>
    <xf numFmtId="4" fontId="6" fillId="0" borderId="3" xfId="0" applyNumberFormat="1" applyFont="1" applyFill="1" applyBorder="1" applyAlignment="1">
      <alignment horizontal="left" vertical="center" wrapText="1"/>
    </xf>
    <xf numFmtId="0" fontId="8" fillId="0" borderId="2" xfId="0" applyFont="1" applyBorder="1" applyAlignment="1">
      <alignment vertical="center"/>
    </xf>
    <xf numFmtId="0" fontId="7" fillId="0" borderId="3" xfId="0" applyFont="1" applyFill="1" applyBorder="1" applyAlignment="1">
      <alignment vertical="top" wrapText="1"/>
    </xf>
    <xf numFmtId="0" fontId="8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top"/>
    </xf>
    <xf numFmtId="0" fontId="10" fillId="0" borderId="6" xfId="0" applyFont="1" applyFill="1" applyBorder="1" applyAlignment="1">
      <alignment horizontal="center" vertical="top"/>
    </xf>
    <xf numFmtId="4" fontId="7" fillId="0" borderId="4" xfId="0" applyNumberFormat="1" applyFont="1" applyFill="1" applyBorder="1" applyAlignment="1">
      <alignment horizontal="left" vertical="top" wrapText="1"/>
    </xf>
    <xf numFmtId="4" fontId="7" fillId="0" borderId="5" xfId="0" applyNumberFormat="1" applyFont="1" applyFill="1" applyBorder="1" applyAlignment="1">
      <alignment horizontal="left" vertical="top" wrapText="1"/>
    </xf>
    <xf numFmtId="4" fontId="7" fillId="0" borderId="6" xfId="0" applyNumberFormat="1" applyFont="1" applyFill="1" applyBorder="1" applyAlignment="1">
      <alignment horizontal="left" vertical="top" wrapText="1"/>
    </xf>
    <xf numFmtId="0" fontId="10" fillId="0" borderId="3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 vertical="top" wrapText="1"/>
    </xf>
    <xf numFmtId="0" fontId="7" fillId="0" borderId="4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 wrapText="1"/>
    </xf>
  </cellXfs>
  <cellStyles count="8">
    <cellStyle name="Обычный" xfId="0" builtinId="0"/>
    <cellStyle name="Обычный 2" xfId="6"/>
    <cellStyle name="Обычный 3" xfId="3"/>
    <cellStyle name="Обычный 3 6" xfId="2"/>
    <cellStyle name="Обычный 4" xfId="4"/>
    <cellStyle name="Финансовый" xfId="1" builtinId="3"/>
    <cellStyle name="Финансовый 2" xfId="7"/>
    <cellStyle name="Финансовый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120514</xdr:colOff>
      <xdr:row>8</xdr:row>
      <xdr:rowOff>343881</xdr:rowOff>
    </xdr:from>
    <xdr:to>
      <xdr:col>2</xdr:col>
      <xdr:colOff>5048250</xdr:colOff>
      <xdr:row>15</xdr:row>
      <xdr:rowOff>308790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0728" y="2357738"/>
          <a:ext cx="4927736" cy="3325873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</xdr:colOff>
      <xdr:row>16</xdr:row>
      <xdr:rowOff>299355</xdr:rowOff>
    </xdr:from>
    <xdr:to>
      <xdr:col>2</xdr:col>
      <xdr:colOff>5023375</xdr:colOff>
      <xdr:row>22</xdr:row>
      <xdr:rowOff>258534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9071" y="6068784"/>
          <a:ext cx="4914518" cy="29119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224118</xdr:colOff>
      <xdr:row>23</xdr:row>
      <xdr:rowOff>425826</xdr:rowOff>
    </xdr:from>
    <xdr:to>
      <xdr:col>2</xdr:col>
      <xdr:colOff>5172375</xdr:colOff>
      <xdr:row>29</xdr:row>
      <xdr:rowOff>515474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1942" y="9558620"/>
          <a:ext cx="4948257" cy="2913530"/>
        </a:xfrm>
        <a:prstGeom prst="rect">
          <a:avLst/>
        </a:prstGeom>
      </xdr:spPr>
    </xdr:pic>
    <xdr:clientData/>
  </xdr:twoCellAnchor>
  <xdr:twoCellAnchor editAs="oneCell">
    <xdr:from>
      <xdr:col>2</xdr:col>
      <xdr:colOff>373799</xdr:colOff>
      <xdr:row>32</xdr:row>
      <xdr:rowOff>108058</xdr:rowOff>
    </xdr:from>
    <xdr:to>
      <xdr:col>2</xdr:col>
      <xdr:colOff>4766503</xdr:colOff>
      <xdr:row>38</xdr:row>
      <xdr:rowOff>200583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4013" y="13511094"/>
          <a:ext cx="4392704" cy="3004453"/>
        </a:xfrm>
        <a:prstGeom prst="rect">
          <a:avLst/>
        </a:prstGeom>
      </xdr:spPr>
    </xdr:pic>
    <xdr:clientData/>
  </xdr:twoCellAnchor>
  <xdr:twoCellAnchor editAs="oneCell">
    <xdr:from>
      <xdr:col>2</xdr:col>
      <xdr:colOff>475068</xdr:colOff>
      <xdr:row>39</xdr:row>
      <xdr:rowOff>296996</xdr:rowOff>
    </xdr:from>
    <xdr:to>
      <xdr:col>2</xdr:col>
      <xdr:colOff>4331806</xdr:colOff>
      <xdr:row>45</xdr:row>
      <xdr:rowOff>224533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51198" y="17077561"/>
          <a:ext cx="3856738" cy="29175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"/>
  <sheetViews>
    <sheetView tabSelected="1" view="pageBreakPreview" zoomScale="85" zoomScaleNormal="70" zoomScaleSheetLayoutView="85" workbookViewId="0">
      <selection activeCell="C60" sqref="C60"/>
    </sheetView>
  </sheetViews>
  <sheetFormatPr defaultColWidth="9.140625" defaultRowHeight="12.75"/>
  <cols>
    <col min="1" max="2" width="8.85546875" style="3" customWidth="1"/>
    <col min="3" max="3" width="81" style="3" customWidth="1"/>
    <col min="4" max="4" width="44" style="3" customWidth="1"/>
    <col min="5" max="5" width="9.42578125" style="3" customWidth="1"/>
    <col min="6" max="6" width="14.7109375" style="3" customWidth="1"/>
    <col min="7" max="7" width="10.28515625" style="3" customWidth="1"/>
    <col min="8" max="8" width="13.5703125" style="3" customWidth="1"/>
    <col min="9" max="9" width="17" style="3" customWidth="1"/>
    <col min="10" max="10" width="19.5703125" style="3" customWidth="1"/>
    <col min="11" max="11" width="47.42578125" style="3" customWidth="1"/>
    <col min="12" max="16384" width="9.140625" style="3"/>
  </cols>
  <sheetData>
    <row r="1" spans="1:11" ht="45" customHeight="1">
      <c r="A1" s="29" t="s">
        <v>59</v>
      </c>
      <c r="B1" s="30"/>
      <c r="C1" s="29"/>
      <c r="D1" s="30"/>
      <c r="E1" s="29"/>
      <c r="F1" s="29"/>
      <c r="G1" s="30"/>
      <c r="H1" s="30"/>
      <c r="I1" s="29"/>
      <c r="J1" s="29"/>
    </row>
    <row r="2" spans="1:11">
      <c r="A2" s="5"/>
      <c r="B2" s="5"/>
      <c r="C2" s="5"/>
      <c r="D2" s="5"/>
      <c r="E2" s="5"/>
      <c r="F2" s="5"/>
      <c r="G2" s="5"/>
      <c r="H2" s="5"/>
      <c r="I2" s="5"/>
      <c r="J2" s="5"/>
    </row>
    <row r="3" spans="1:11">
      <c r="A3" s="22" t="s">
        <v>58</v>
      </c>
      <c r="B3" s="22"/>
      <c r="E3" s="5"/>
      <c r="F3" s="5"/>
      <c r="G3" s="5"/>
      <c r="H3" s="5"/>
      <c r="I3" s="5"/>
      <c r="J3" s="5"/>
    </row>
    <row r="4" spans="1:11">
      <c r="A4" s="4"/>
      <c r="B4" s="4"/>
    </row>
    <row r="5" spans="1:11" ht="22.5" customHeight="1">
      <c r="A5" s="28" t="s">
        <v>4</v>
      </c>
      <c r="B5" s="28" t="s">
        <v>19</v>
      </c>
      <c r="C5" s="28" t="s">
        <v>20</v>
      </c>
      <c r="D5" s="28" t="s">
        <v>0</v>
      </c>
      <c r="E5" s="28" t="s">
        <v>1</v>
      </c>
      <c r="F5" s="28" t="s">
        <v>2</v>
      </c>
      <c r="G5" s="32" t="s">
        <v>1</v>
      </c>
      <c r="H5" s="32" t="s">
        <v>2</v>
      </c>
      <c r="I5" s="31" t="s">
        <v>11</v>
      </c>
      <c r="J5" s="31"/>
      <c r="K5" s="28" t="s">
        <v>13</v>
      </c>
    </row>
    <row r="6" spans="1:11" ht="13.9" customHeight="1">
      <c r="A6" s="28"/>
      <c r="B6" s="28"/>
      <c r="C6" s="28"/>
      <c r="D6" s="28"/>
      <c r="E6" s="28"/>
      <c r="F6" s="28"/>
      <c r="G6" s="33"/>
      <c r="H6" s="33"/>
      <c r="I6" s="31" t="s">
        <v>7</v>
      </c>
      <c r="J6" s="28" t="s">
        <v>9</v>
      </c>
      <c r="K6" s="28"/>
    </row>
    <row r="7" spans="1:11">
      <c r="A7" s="28"/>
      <c r="B7" s="28"/>
      <c r="C7" s="28"/>
      <c r="D7" s="28"/>
      <c r="E7" s="28"/>
      <c r="F7" s="28"/>
      <c r="G7" s="34"/>
      <c r="H7" s="34"/>
      <c r="I7" s="31"/>
      <c r="J7" s="28"/>
      <c r="K7" s="28"/>
    </row>
    <row r="8" spans="1:11">
      <c r="A8" s="17">
        <v>1</v>
      </c>
      <c r="B8" s="24">
        <v>2</v>
      </c>
      <c r="C8" s="24">
        <v>3</v>
      </c>
      <c r="D8" s="24">
        <v>4</v>
      </c>
      <c r="E8" s="24">
        <v>5</v>
      </c>
      <c r="F8" s="24">
        <v>6</v>
      </c>
      <c r="G8" s="24">
        <v>7</v>
      </c>
      <c r="H8" s="24">
        <v>8</v>
      </c>
      <c r="I8" s="24">
        <v>9</v>
      </c>
      <c r="J8" s="24">
        <v>10</v>
      </c>
      <c r="K8" s="24">
        <v>11</v>
      </c>
    </row>
    <row r="9" spans="1:11" ht="33" customHeight="1">
      <c r="A9" s="35">
        <v>1</v>
      </c>
      <c r="B9" s="35" t="s">
        <v>14</v>
      </c>
      <c r="C9" s="46" t="s">
        <v>28</v>
      </c>
      <c r="D9" s="23" t="s">
        <v>22</v>
      </c>
      <c r="E9" s="1" t="s">
        <v>10</v>
      </c>
      <c r="F9" s="2">
        <v>15525</v>
      </c>
      <c r="G9" s="1" t="s">
        <v>17</v>
      </c>
      <c r="H9" s="2">
        <f>F9/2</f>
        <v>7762.5</v>
      </c>
      <c r="I9" s="7"/>
      <c r="J9" s="7"/>
      <c r="K9" s="43" t="s">
        <v>21</v>
      </c>
    </row>
    <row r="10" spans="1:11" ht="32.25" customHeight="1">
      <c r="A10" s="36"/>
      <c r="B10" s="36"/>
      <c r="C10" s="46"/>
      <c r="D10" s="23" t="s">
        <v>23</v>
      </c>
      <c r="E10" s="1" t="s">
        <v>10</v>
      </c>
      <c r="F10" s="2">
        <v>15525</v>
      </c>
      <c r="G10" s="1" t="s">
        <v>17</v>
      </c>
      <c r="H10" s="2">
        <f>F10/2</f>
        <v>7762.5</v>
      </c>
      <c r="I10" s="7"/>
      <c r="J10" s="7"/>
      <c r="K10" s="45"/>
    </row>
    <row r="11" spans="1:11" ht="42.75" customHeight="1">
      <c r="A11" s="36"/>
      <c r="B11" s="36"/>
      <c r="C11" s="46"/>
      <c r="D11" s="23" t="s">
        <v>27</v>
      </c>
      <c r="E11" s="1" t="s">
        <v>10</v>
      </c>
      <c r="F11" s="2">
        <v>23525</v>
      </c>
      <c r="G11" s="2" t="s">
        <v>17</v>
      </c>
      <c r="H11" s="2">
        <f>F11*0.05</f>
        <v>1176.25</v>
      </c>
      <c r="I11" s="7"/>
      <c r="J11" s="7"/>
      <c r="K11" s="19"/>
    </row>
    <row r="12" spans="1:11" ht="35.25" customHeight="1">
      <c r="A12" s="36"/>
      <c r="B12" s="36"/>
      <c r="C12" s="46"/>
      <c r="D12" s="23" t="s">
        <v>16</v>
      </c>
      <c r="E12" s="1" t="s">
        <v>10</v>
      </c>
      <c r="F12" s="2">
        <v>23525</v>
      </c>
      <c r="G12" s="2" t="s">
        <v>17</v>
      </c>
      <c r="H12" s="2">
        <f>F12*0.07</f>
        <v>1646.7500000000002</v>
      </c>
      <c r="I12" s="7"/>
      <c r="J12" s="7"/>
      <c r="K12" s="19"/>
    </row>
    <row r="13" spans="1:11" ht="45" customHeight="1">
      <c r="A13" s="36"/>
      <c r="B13" s="36"/>
      <c r="C13" s="46"/>
      <c r="D13" s="23" t="s">
        <v>24</v>
      </c>
      <c r="E13" s="1" t="s">
        <v>10</v>
      </c>
      <c r="F13" s="2">
        <v>15525</v>
      </c>
      <c r="G13" s="2" t="s">
        <v>17</v>
      </c>
      <c r="H13" s="2">
        <f>F13*0.35</f>
        <v>5433.75</v>
      </c>
      <c r="I13" s="7"/>
      <c r="J13" s="7"/>
      <c r="K13" s="43" t="s">
        <v>21</v>
      </c>
    </row>
    <row r="14" spans="1:11" ht="29.25" customHeight="1">
      <c r="A14" s="36"/>
      <c r="B14" s="36"/>
      <c r="C14" s="46"/>
      <c r="D14" s="23" t="s">
        <v>25</v>
      </c>
      <c r="E14" s="1" t="s">
        <v>10</v>
      </c>
      <c r="F14" s="2">
        <v>15525</v>
      </c>
      <c r="G14" s="2" t="s">
        <v>18</v>
      </c>
      <c r="H14" s="2" t="s">
        <v>18</v>
      </c>
      <c r="I14" s="7"/>
      <c r="J14" s="7"/>
      <c r="K14" s="44"/>
    </row>
    <row r="15" spans="1:11" ht="47.25" customHeight="1">
      <c r="A15" s="36"/>
      <c r="B15" s="36"/>
      <c r="C15" s="46"/>
      <c r="D15" s="23" t="s">
        <v>26</v>
      </c>
      <c r="E15" s="1" t="s">
        <v>10</v>
      </c>
      <c r="F15" s="2">
        <v>15525</v>
      </c>
      <c r="G15" s="2" t="s">
        <v>17</v>
      </c>
      <c r="H15" s="2">
        <f>F15*0.65</f>
        <v>10091.25</v>
      </c>
      <c r="I15" s="7"/>
      <c r="J15" s="7"/>
      <c r="K15" s="44"/>
    </row>
    <row r="16" spans="1:11" ht="31.5" customHeight="1">
      <c r="A16" s="37"/>
      <c r="B16" s="37"/>
      <c r="C16" s="46"/>
      <c r="D16" s="23" t="s">
        <v>25</v>
      </c>
      <c r="E16" s="1" t="s">
        <v>10</v>
      </c>
      <c r="F16" s="2">
        <v>15525</v>
      </c>
      <c r="G16" s="2" t="s">
        <v>18</v>
      </c>
      <c r="H16" s="2" t="s">
        <v>18</v>
      </c>
      <c r="I16" s="7"/>
      <c r="J16" s="7"/>
      <c r="K16" s="45"/>
    </row>
    <row r="17" spans="1:11" ht="35.25" customHeight="1">
      <c r="A17" s="6">
        <v>2</v>
      </c>
      <c r="B17" s="35" t="s">
        <v>15</v>
      </c>
      <c r="C17" s="46" t="s">
        <v>33</v>
      </c>
      <c r="D17" s="23" t="s">
        <v>22</v>
      </c>
      <c r="E17" s="1" t="s">
        <v>10</v>
      </c>
      <c r="F17" s="2">
        <v>3125</v>
      </c>
      <c r="G17" s="2" t="s">
        <v>17</v>
      </c>
      <c r="H17" s="2">
        <f>F17/2</f>
        <v>1562.5</v>
      </c>
      <c r="I17" s="7"/>
      <c r="J17" s="7"/>
      <c r="K17" s="20"/>
    </row>
    <row r="18" spans="1:11" ht="35.25" customHeight="1">
      <c r="A18" s="6"/>
      <c r="B18" s="36"/>
      <c r="C18" s="47"/>
      <c r="D18" s="23" t="s">
        <v>23</v>
      </c>
      <c r="E18" s="1" t="s">
        <v>10</v>
      </c>
      <c r="F18" s="2">
        <v>3125</v>
      </c>
      <c r="G18" s="2" t="s">
        <v>17</v>
      </c>
      <c r="H18" s="2">
        <f>F18/2</f>
        <v>1562.5</v>
      </c>
      <c r="I18" s="7"/>
      <c r="J18" s="7"/>
      <c r="K18" s="20"/>
    </row>
    <row r="19" spans="1:11" ht="35.25" customHeight="1">
      <c r="A19" s="6"/>
      <c r="B19" s="36"/>
      <c r="C19" s="47"/>
      <c r="D19" s="23" t="s">
        <v>29</v>
      </c>
      <c r="E19" s="1" t="s">
        <v>10</v>
      </c>
      <c r="F19" s="2">
        <v>3125</v>
      </c>
      <c r="G19" s="2" t="s">
        <v>17</v>
      </c>
      <c r="H19" s="2">
        <f>F19*0.05</f>
        <v>156.25</v>
      </c>
      <c r="I19" s="7"/>
      <c r="J19" s="7"/>
      <c r="K19" s="20"/>
    </row>
    <row r="20" spans="1:11" ht="45.75" customHeight="1">
      <c r="A20" s="6"/>
      <c r="B20" s="36"/>
      <c r="C20" s="47"/>
      <c r="D20" s="23" t="s">
        <v>30</v>
      </c>
      <c r="E20" s="1" t="s">
        <v>10</v>
      </c>
      <c r="F20" s="2">
        <v>3125</v>
      </c>
      <c r="G20" s="2" t="s">
        <v>17</v>
      </c>
      <c r="H20" s="2">
        <f>F20*0.15</f>
        <v>468.75</v>
      </c>
      <c r="I20" s="7"/>
      <c r="J20" s="7"/>
      <c r="K20" s="20"/>
    </row>
    <row r="21" spans="1:11" ht="35.25" customHeight="1">
      <c r="A21" s="6"/>
      <c r="B21" s="36"/>
      <c r="C21" s="47"/>
      <c r="D21" s="23" t="s">
        <v>25</v>
      </c>
      <c r="E21" s="1" t="s">
        <v>10</v>
      </c>
      <c r="F21" s="2">
        <v>3125</v>
      </c>
      <c r="G21" s="2" t="s">
        <v>18</v>
      </c>
      <c r="H21" s="2" t="s">
        <v>18</v>
      </c>
      <c r="I21" s="7"/>
      <c r="J21" s="7"/>
      <c r="K21" s="20"/>
    </row>
    <row r="22" spans="1:11" ht="45" customHeight="1">
      <c r="A22" s="6"/>
      <c r="B22" s="36"/>
      <c r="C22" s="47"/>
      <c r="D22" s="23" t="s">
        <v>31</v>
      </c>
      <c r="E22" s="1" t="s">
        <v>10</v>
      </c>
      <c r="F22" s="2">
        <v>3125</v>
      </c>
      <c r="G22" s="2" t="s">
        <v>17</v>
      </c>
      <c r="H22" s="2">
        <f>F22*0.3</f>
        <v>937.5</v>
      </c>
      <c r="I22" s="7"/>
      <c r="J22" s="7"/>
      <c r="K22" s="20"/>
    </row>
    <row r="23" spans="1:11" ht="35.25" customHeight="1">
      <c r="A23" s="6"/>
      <c r="B23" s="37"/>
      <c r="C23" s="47"/>
      <c r="D23" s="23" t="s">
        <v>25</v>
      </c>
      <c r="E23" s="1" t="s">
        <v>10</v>
      </c>
      <c r="F23" s="2">
        <v>3125</v>
      </c>
      <c r="G23" s="2" t="s">
        <v>18</v>
      </c>
      <c r="H23" s="2" t="s">
        <v>18</v>
      </c>
      <c r="I23" s="7"/>
      <c r="J23" s="7"/>
      <c r="K23" s="20"/>
    </row>
    <row r="24" spans="1:11" ht="36.75" customHeight="1">
      <c r="A24" s="35">
        <v>3</v>
      </c>
      <c r="B24" s="38" t="s">
        <v>37</v>
      </c>
      <c r="C24" s="41" t="s">
        <v>32</v>
      </c>
      <c r="D24" s="23" t="s">
        <v>22</v>
      </c>
      <c r="E24" s="1" t="s">
        <v>10</v>
      </c>
      <c r="F24" s="2">
        <v>6725</v>
      </c>
      <c r="G24" s="2" t="s">
        <v>17</v>
      </c>
      <c r="H24" s="2">
        <f>F24/2</f>
        <v>3362.5</v>
      </c>
      <c r="I24" s="7"/>
      <c r="J24" s="7"/>
      <c r="K24" s="21"/>
    </row>
    <row r="25" spans="1:11" ht="36.75" customHeight="1">
      <c r="A25" s="36"/>
      <c r="B25" s="39"/>
      <c r="C25" s="41"/>
      <c r="D25" s="23" t="s">
        <v>23</v>
      </c>
      <c r="E25" s="1" t="s">
        <v>10</v>
      </c>
      <c r="F25" s="2">
        <v>6725</v>
      </c>
      <c r="G25" s="2" t="s">
        <v>17</v>
      </c>
      <c r="H25" s="2">
        <f>F25/2</f>
        <v>3362.5</v>
      </c>
      <c r="I25" s="7"/>
      <c r="J25" s="7"/>
      <c r="K25" s="21"/>
    </row>
    <row r="26" spans="1:11" ht="36.75" customHeight="1">
      <c r="A26" s="36"/>
      <c r="B26" s="39"/>
      <c r="C26" s="41"/>
      <c r="D26" s="23" t="s">
        <v>34</v>
      </c>
      <c r="E26" s="1" t="s">
        <v>10</v>
      </c>
      <c r="F26" s="2">
        <v>6725</v>
      </c>
      <c r="G26" s="2" t="s">
        <v>18</v>
      </c>
      <c r="H26" s="2" t="s">
        <v>18</v>
      </c>
      <c r="I26" s="7"/>
      <c r="J26" s="7"/>
      <c r="K26" s="21"/>
    </row>
    <row r="27" spans="1:11" ht="36.75" customHeight="1">
      <c r="A27" s="36"/>
      <c r="B27" s="39"/>
      <c r="C27" s="41"/>
      <c r="D27" s="23" t="s">
        <v>35</v>
      </c>
      <c r="E27" s="1" t="s">
        <v>10</v>
      </c>
      <c r="F27" s="2">
        <v>6725</v>
      </c>
      <c r="G27" s="2" t="s">
        <v>17</v>
      </c>
      <c r="H27" s="2">
        <f>F27*0.03</f>
        <v>201.75</v>
      </c>
      <c r="I27" s="7"/>
      <c r="J27" s="7"/>
      <c r="K27" s="21"/>
    </row>
    <row r="28" spans="1:11" ht="36.75" customHeight="1">
      <c r="A28" s="36"/>
      <c r="B28" s="39"/>
      <c r="C28" s="41"/>
      <c r="D28" s="23" t="s">
        <v>30</v>
      </c>
      <c r="E28" s="1" t="s">
        <v>10</v>
      </c>
      <c r="F28" s="2">
        <v>6725</v>
      </c>
      <c r="G28" s="2" t="s">
        <v>17</v>
      </c>
      <c r="H28" s="2">
        <f>F28*0.15</f>
        <v>1008.75</v>
      </c>
      <c r="I28" s="7"/>
      <c r="J28" s="7"/>
      <c r="K28" s="21"/>
    </row>
    <row r="29" spans="1:11" ht="36.75" customHeight="1">
      <c r="A29" s="36"/>
      <c r="B29" s="39"/>
      <c r="C29" s="41"/>
      <c r="D29" s="23" t="s">
        <v>25</v>
      </c>
      <c r="E29" s="1" t="s">
        <v>10</v>
      </c>
      <c r="F29" s="2">
        <v>6725</v>
      </c>
      <c r="G29" s="2" t="s">
        <v>18</v>
      </c>
      <c r="H29" s="2" t="s">
        <v>18</v>
      </c>
      <c r="I29" s="7"/>
      <c r="J29" s="7"/>
      <c r="K29" s="21"/>
    </row>
    <row r="30" spans="1:11" ht="43.5" customHeight="1">
      <c r="A30" s="36"/>
      <c r="B30" s="39"/>
      <c r="C30" s="41"/>
      <c r="D30" s="23" t="s">
        <v>31</v>
      </c>
      <c r="E30" s="1" t="s">
        <v>10</v>
      </c>
      <c r="F30" s="2">
        <v>6725</v>
      </c>
      <c r="G30" s="2" t="s">
        <v>17</v>
      </c>
      <c r="H30" s="2">
        <f>F30*0.3</f>
        <v>2017.5</v>
      </c>
      <c r="I30" s="7"/>
      <c r="J30" s="7"/>
      <c r="K30" s="21"/>
    </row>
    <row r="31" spans="1:11" ht="36.75" customHeight="1">
      <c r="A31" s="37"/>
      <c r="B31" s="40"/>
      <c r="C31" s="42"/>
      <c r="D31" s="23" t="s">
        <v>25</v>
      </c>
      <c r="E31" s="1" t="s">
        <v>10</v>
      </c>
      <c r="F31" s="2">
        <v>6725</v>
      </c>
      <c r="G31" s="2" t="s">
        <v>18</v>
      </c>
      <c r="H31" s="2" t="s">
        <v>18</v>
      </c>
      <c r="I31" s="7"/>
      <c r="J31" s="7"/>
      <c r="K31" s="21"/>
    </row>
    <row r="32" spans="1:11" ht="34.5" customHeight="1">
      <c r="A32" s="35">
        <v>4</v>
      </c>
      <c r="B32" s="35" t="s">
        <v>36</v>
      </c>
      <c r="C32" s="48" t="s">
        <v>38</v>
      </c>
      <c r="D32" s="23" t="s">
        <v>22</v>
      </c>
      <c r="E32" s="1" t="s">
        <v>10</v>
      </c>
      <c r="F32" s="2">
        <f>380+135</f>
        <v>515</v>
      </c>
      <c r="G32" s="2" t="s">
        <v>17</v>
      </c>
      <c r="H32" s="2">
        <f>F32/2</f>
        <v>257.5</v>
      </c>
      <c r="I32" s="7"/>
      <c r="J32" s="7"/>
      <c r="K32" s="21"/>
    </row>
    <row r="33" spans="1:11" ht="34.5" customHeight="1">
      <c r="A33" s="36"/>
      <c r="B33" s="36"/>
      <c r="C33" s="49"/>
      <c r="D33" s="23" t="s">
        <v>23</v>
      </c>
      <c r="E33" s="1" t="s">
        <v>10</v>
      </c>
      <c r="F33" s="2">
        <f t="shared" ref="F33:F39" si="0">380+135</f>
        <v>515</v>
      </c>
      <c r="G33" s="2" t="s">
        <v>17</v>
      </c>
      <c r="H33" s="2">
        <f>F33/2</f>
        <v>257.5</v>
      </c>
      <c r="I33" s="7"/>
      <c r="J33" s="7"/>
      <c r="K33" s="21"/>
    </row>
    <row r="34" spans="1:11" ht="34.5" customHeight="1">
      <c r="A34" s="36"/>
      <c r="B34" s="36"/>
      <c r="C34" s="49"/>
      <c r="D34" s="23" t="s">
        <v>34</v>
      </c>
      <c r="E34" s="1" t="s">
        <v>10</v>
      </c>
      <c r="F34" s="2">
        <f t="shared" si="0"/>
        <v>515</v>
      </c>
      <c r="G34" s="2" t="s">
        <v>18</v>
      </c>
      <c r="H34" s="2" t="s">
        <v>18</v>
      </c>
      <c r="I34" s="7"/>
      <c r="J34" s="7"/>
      <c r="K34" s="21"/>
    </row>
    <row r="35" spans="1:11" ht="34.5" customHeight="1">
      <c r="A35" s="36"/>
      <c r="B35" s="36"/>
      <c r="C35" s="49"/>
      <c r="D35" s="23" t="s">
        <v>35</v>
      </c>
      <c r="E35" s="1" t="s">
        <v>10</v>
      </c>
      <c r="F35" s="2">
        <f t="shared" si="0"/>
        <v>515</v>
      </c>
      <c r="G35" s="2" t="s">
        <v>17</v>
      </c>
      <c r="H35" s="2">
        <f>F35*0.03</f>
        <v>15.45</v>
      </c>
      <c r="I35" s="7"/>
      <c r="J35" s="7"/>
      <c r="K35" s="21"/>
    </row>
    <row r="36" spans="1:11" ht="47.25" customHeight="1">
      <c r="A36" s="36"/>
      <c r="B36" s="36"/>
      <c r="C36" s="49"/>
      <c r="D36" s="23" t="s">
        <v>24</v>
      </c>
      <c r="E36" s="1" t="s">
        <v>10</v>
      </c>
      <c r="F36" s="2">
        <f t="shared" si="0"/>
        <v>515</v>
      </c>
      <c r="G36" s="2" t="s">
        <v>17</v>
      </c>
      <c r="H36" s="2">
        <f>F36*0.35</f>
        <v>180.25</v>
      </c>
      <c r="I36" s="7"/>
      <c r="J36" s="7"/>
      <c r="K36" s="20"/>
    </row>
    <row r="37" spans="1:11" ht="34.5" customHeight="1">
      <c r="A37" s="36"/>
      <c r="B37" s="36"/>
      <c r="C37" s="49"/>
      <c r="D37" s="23" t="s">
        <v>25</v>
      </c>
      <c r="E37" s="1" t="s">
        <v>10</v>
      </c>
      <c r="F37" s="2">
        <f t="shared" si="0"/>
        <v>515</v>
      </c>
      <c r="G37" s="2" t="s">
        <v>18</v>
      </c>
      <c r="H37" s="2" t="s">
        <v>18</v>
      </c>
      <c r="I37" s="7"/>
      <c r="J37" s="7"/>
      <c r="K37" s="20"/>
    </row>
    <row r="38" spans="1:11" ht="45" customHeight="1">
      <c r="A38" s="36"/>
      <c r="B38" s="36"/>
      <c r="C38" s="49"/>
      <c r="D38" s="23" t="s">
        <v>26</v>
      </c>
      <c r="E38" s="1" t="s">
        <v>10</v>
      </c>
      <c r="F38" s="2">
        <f t="shared" si="0"/>
        <v>515</v>
      </c>
      <c r="G38" s="2" t="s">
        <v>17</v>
      </c>
      <c r="H38" s="2">
        <f>F38*0.65</f>
        <v>334.75</v>
      </c>
      <c r="I38" s="18"/>
      <c r="J38" s="7"/>
      <c r="K38" s="20"/>
    </row>
    <row r="39" spans="1:11" ht="34.5" customHeight="1">
      <c r="A39" s="37"/>
      <c r="B39" s="37"/>
      <c r="C39" s="50"/>
      <c r="D39" s="23" t="s">
        <v>25</v>
      </c>
      <c r="E39" s="1" t="s">
        <v>10</v>
      </c>
      <c r="F39" s="2">
        <f t="shared" si="0"/>
        <v>515</v>
      </c>
      <c r="G39" s="2" t="s">
        <v>18</v>
      </c>
      <c r="H39" s="2" t="s">
        <v>18</v>
      </c>
      <c r="I39" s="7"/>
      <c r="J39" s="7"/>
      <c r="K39" s="20"/>
    </row>
    <row r="40" spans="1:11" ht="33.75" customHeight="1">
      <c r="A40" s="35">
        <v>5</v>
      </c>
      <c r="B40" s="35" t="s">
        <v>39</v>
      </c>
      <c r="C40" s="48" t="s">
        <v>40</v>
      </c>
      <c r="D40" s="23" t="s">
        <v>22</v>
      </c>
      <c r="E40" s="1" t="s">
        <v>10</v>
      </c>
      <c r="F40" s="2">
        <v>845</v>
      </c>
      <c r="G40" s="2" t="s">
        <v>17</v>
      </c>
      <c r="H40" s="2">
        <f>F40/2</f>
        <v>422.5</v>
      </c>
      <c r="I40" s="7"/>
      <c r="J40" s="7"/>
      <c r="K40" s="21"/>
    </row>
    <row r="41" spans="1:11" ht="33.75" customHeight="1">
      <c r="A41" s="36"/>
      <c r="B41" s="36"/>
      <c r="C41" s="49"/>
      <c r="D41" s="23" t="s">
        <v>23</v>
      </c>
      <c r="E41" s="1" t="s">
        <v>10</v>
      </c>
      <c r="F41" s="2">
        <v>845</v>
      </c>
      <c r="G41" s="2" t="s">
        <v>17</v>
      </c>
      <c r="H41" s="2">
        <f>F41/2</f>
        <v>422.5</v>
      </c>
      <c r="I41" s="7"/>
      <c r="J41" s="7"/>
      <c r="K41" s="21"/>
    </row>
    <row r="42" spans="1:11" ht="64.5" customHeight="1">
      <c r="A42" s="36"/>
      <c r="B42" s="36"/>
      <c r="C42" s="49"/>
      <c r="D42" s="23" t="s">
        <v>41</v>
      </c>
      <c r="E42" s="1" t="s">
        <v>10</v>
      </c>
      <c r="F42" s="2">
        <v>845</v>
      </c>
      <c r="G42" s="2" t="s">
        <v>17</v>
      </c>
      <c r="H42" s="2">
        <f>F42*0.1</f>
        <v>84.5</v>
      </c>
      <c r="I42" s="7"/>
      <c r="J42" s="7"/>
      <c r="K42" s="21"/>
    </row>
    <row r="43" spans="1:11" ht="39.75" customHeight="1">
      <c r="A43" s="36"/>
      <c r="B43" s="36"/>
      <c r="C43" s="49"/>
      <c r="D43" s="23" t="s">
        <v>42</v>
      </c>
      <c r="E43" s="1" t="s">
        <v>10</v>
      </c>
      <c r="F43" s="2">
        <v>845</v>
      </c>
      <c r="G43" s="2" t="s">
        <v>17</v>
      </c>
      <c r="H43" s="2">
        <f>F43*0.1</f>
        <v>84.5</v>
      </c>
      <c r="I43" s="7"/>
      <c r="J43" s="7"/>
      <c r="K43" s="20"/>
    </row>
    <row r="44" spans="1:11" ht="27.75" customHeight="1">
      <c r="A44" s="36"/>
      <c r="B44" s="36"/>
      <c r="C44" s="49"/>
      <c r="D44" s="23" t="s">
        <v>25</v>
      </c>
      <c r="E44" s="1" t="s">
        <v>10</v>
      </c>
      <c r="F44" s="2">
        <v>845</v>
      </c>
      <c r="G44" s="2" t="s">
        <v>18</v>
      </c>
      <c r="H44" s="2" t="s">
        <v>18</v>
      </c>
      <c r="I44" s="7"/>
      <c r="J44" s="7"/>
      <c r="K44" s="20"/>
    </row>
    <row r="45" spans="1:11" ht="35.25" customHeight="1">
      <c r="A45" s="36"/>
      <c r="B45" s="36"/>
      <c r="C45" s="49"/>
      <c r="D45" s="23" t="s">
        <v>26</v>
      </c>
      <c r="E45" s="1" t="s">
        <v>10</v>
      </c>
      <c r="F45" s="2">
        <v>845</v>
      </c>
      <c r="G45" s="2" t="s">
        <v>17</v>
      </c>
      <c r="H45" s="2">
        <f>F45*0.3</f>
        <v>253.5</v>
      </c>
      <c r="I45" s="18"/>
      <c r="J45" s="7"/>
      <c r="K45" s="20"/>
    </row>
    <row r="46" spans="1:11" ht="23.25" customHeight="1">
      <c r="A46" s="37"/>
      <c r="B46" s="37"/>
      <c r="C46" s="50"/>
      <c r="D46" s="23" t="s">
        <v>25</v>
      </c>
      <c r="E46" s="1" t="s">
        <v>10</v>
      </c>
      <c r="F46" s="2">
        <v>845</v>
      </c>
      <c r="G46" s="2" t="s">
        <v>18</v>
      </c>
      <c r="H46" s="2" t="s">
        <v>18</v>
      </c>
      <c r="I46" s="7"/>
      <c r="J46" s="7"/>
      <c r="K46" s="20"/>
    </row>
    <row r="47" spans="1:11" ht="22.5" customHeight="1">
      <c r="A47" s="6">
        <v>6</v>
      </c>
      <c r="B47" s="6" t="s">
        <v>18</v>
      </c>
      <c r="C47" s="27" t="s">
        <v>49</v>
      </c>
      <c r="D47" s="25" t="s">
        <v>43</v>
      </c>
      <c r="E47" s="6" t="s">
        <v>12</v>
      </c>
      <c r="F47" s="2">
        <v>4210</v>
      </c>
      <c r="G47" s="2" t="s">
        <v>18</v>
      </c>
      <c r="H47" s="2" t="s">
        <v>18</v>
      </c>
      <c r="I47" s="25"/>
      <c r="J47" s="25"/>
      <c r="K47" s="25"/>
    </row>
    <row r="48" spans="1:11" ht="22.5" customHeight="1">
      <c r="A48" s="6">
        <v>7</v>
      </c>
      <c r="B48" s="6" t="s">
        <v>18</v>
      </c>
      <c r="C48" s="27" t="s">
        <v>50</v>
      </c>
      <c r="D48" s="25" t="s">
        <v>44</v>
      </c>
      <c r="E48" s="6" t="s">
        <v>12</v>
      </c>
      <c r="F48" s="2">
        <v>3550</v>
      </c>
      <c r="G48" s="2" t="s">
        <v>18</v>
      </c>
      <c r="H48" s="2" t="s">
        <v>18</v>
      </c>
      <c r="I48" s="25"/>
      <c r="J48" s="25"/>
      <c r="K48" s="25"/>
    </row>
    <row r="49" spans="1:11" ht="30.75" customHeight="1">
      <c r="A49" s="6">
        <v>8</v>
      </c>
      <c r="B49" s="6" t="s">
        <v>18</v>
      </c>
      <c r="C49" s="27" t="s">
        <v>51</v>
      </c>
      <c r="D49" s="26" t="s">
        <v>45</v>
      </c>
      <c r="E49" s="6" t="s">
        <v>12</v>
      </c>
      <c r="F49" s="2">
        <v>2020</v>
      </c>
      <c r="G49" s="2" t="s">
        <v>18</v>
      </c>
      <c r="H49" s="2" t="s">
        <v>18</v>
      </c>
      <c r="I49" s="25"/>
      <c r="J49" s="25"/>
      <c r="K49" s="25"/>
    </row>
    <row r="50" spans="1:11" ht="22.5" customHeight="1">
      <c r="A50" s="35">
        <v>9</v>
      </c>
      <c r="B50" s="35" t="s">
        <v>18</v>
      </c>
      <c r="C50" s="51" t="s">
        <v>46</v>
      </c>
      <c r="D50" s="25" t="s">
        <v>47</v>
      </c>
      <c r="E50" s="1" t="s">
        <v>10</v>
      </c>
      <c r="F50" s="2">
        <v>14452.85</v>
      </c>
      <c r="G50" s="2" t="s">
        <v>17</v>
      </c>
      <c r="H50" s="2">
        <f>F50*0.2</f>
        <v>2890.57</v>
      </c>
      <c r="I50" s="25"/>
      <c r="J50" s="25"/>
      <c r="K50" s="25"/>
    </row>
    <row r="51" spans="1:11" ht="22.5" customHeight="1">
      <c r="A51" s="37"/>
      <c r="B51" s="37"/>
      <c r="C51" s="53"/>
      <c r="D51" s="25" t="s">
        <v>48</v>
      </c>
      <c r="E51" s="1" t="s">
        <v>10</v>
      </c>
      <c r="F51" s="2">
        <v>14452.85</v>
      </c>
      <c r="G51" s="2" t="s">
        <v>18</v>
      </c>
      <c r="H51" s="2" t="s">
        <v>18</v>
      </c>
      <c r="I51" s="25"/>
      <c r="J51" s="25"/>
      <c r="K51" s="25"/>
    </row>
    <row r="52" spans="1:11" ht="27.75" customHeight="1">
      <c r="A52" s="35">
        <v>10</v>
      </c>
      <c r="B52" s="35" t="s">
        <v>18</v>
      </c>
      <c r="C52" s="51" t="s">
        <v>52</v>
      </c>
      <c r="D52" s="26" t="s">
        <v>54</v>
      </c>
      <c r="E52" s="1" t="s">
        <v>53</v>
      </c>
      <c r="F52" s="2">
        <v>30</v>
      </c>
      <c r="G52" s="2" t="s">
        <v>18</v>
      </c>
      <c r="H52" s="2" t="s">
        <v>18</v>
      </c>
      <c r="I52" s="25"/>
      <c r="J52" s="25"/>
      <c r="K52" s="25"/>
    </row>
    <row r="53" spans="1:11" ht="20.25" customHeight="1">
      <c r="A53" s="36"/>
      <c r="B53" s="36"/>
      <c r="C53" s="52"/>
      <c r="D53" s="25" t="s">
        <v>55</v>
      </c>
      <c r="E53" s="1" t="s">
        <v>53</v>
      </c>
      <c r="F53" s="2">
        <v>32</v>
      </c>
      <c r="G53" s="2" t="s">
        <v>18</v>
      </c>
      <c r="H53" s="2" t="s">
        <v>18</v>
      </c>
      <c r="I53" s="25"/>
      <c r="J53" s="25"/>
      <c r="K53" s="25"/>
    </row>
    <row r="54" spans="1:11" ht="32.25" customHeight="1">
      <c r="A54" s="36"/>
      <c r="B54" s="36"/>
      <c r="C54" s="52"/>
      <c r="D54" s="26" t="s">
        <v>56</v>
      </c>
      <c r="E54" s="1" t="s">
        <v>53</v>
      </c>
      <c r="F54" s="2">
        <v>11</v>
      </c>
      <c r="G54" s="2" t="s">
        <v>18</v>
      </c>
      <c r="H54" s="2" t="s">
        <v>18</v>
      </c>
      <c r="I54" s="25"/>
      <c r="J54" s="25"/>
      <c r="K54" s="25"/>
    </row>
    <row r="55" spans="1:11" ht="34.5" customHeight="1">
      <c r="A55" s="36"/>
      <c r="B55" s="36"/>
      <c r="C55" s="52"/>
      <c r="D55" s="26" t="s">
        <v>57</v>
      </c>
      <c r="E55" s="1" t="s">
        <v>53</v>
      </c>
      <c r="F55" s="2">
        <v>1</v>
      </c>
      <c r="G55" s="2" t="s">
        <v>18</v>
      </c>
      <c r="H55" s="2" t="s">
        <v>18</v>
      </c>
      <c r="I55" s="25"/>
      <c r="J55" s="25"/>
      <c r="K55" s="25"/>
    </row>
    <row r="56" spans="1:11" ht="12.75" customHeight="1">
      <c r="A56" s="8"/>
      <c r="B56" s="8"/>
      <c r="C56" s="9"/>
      <c r="D56" s="9"/>
      <c r="E56" s="10"/>
      <c r="F56" s="11"/>
      <c r="G56" s="11"/>
      <c r="H56" s="11"/>
      <c r="I56" s="11"/>
      <c r="J56" s="11"/>
      <c r="K56" s="11"/>
    </row>
    <row r="57" spans="1:11" ht="12.75" customHeight="1">
      <c r="A57" s="8"/>
      <c r="B57" s="8"/>
      <c r="C57" s="9" t="s">
        <v>3</v>
      </c>
      <c r="D57" s="9"/>
      <c r="E57" s="10"/>
      <c r="F57" s="11"/>
      <c r="G57" s="11"/>
      <c r="H57" s="11"/>
      <c r="I57" s="11"/>
      <c r="J57" s="11">
        <f>SUM(J9:J39)</f>
        <v>0</v>
      </c>
      <c r="K57" s="11"/>
    </row>
    <row r="58" spans="1:11" ht="12.75" customHeight="1">
      <c r="A58" s="12"/>
      <c r="B58" s="12"/>
      <c r="C58" s="13" t="s">
        <v>5</v>
      </c>
      <c r="D58" s="13"/>
      <c r="E58" s="12"/>
      <c r="F58" s="14"/>
      <c r="G58" s="14"/>
      <c r="H58" s="14"/>
      <c r="I58" s="14"/>
      <c r="J58" s="15">
        <f>J57</f>
        <v>0</v>
      </c>
      <c r="K58" s="14"/>
    </row>
    <row r="59" spans="1:11">
      <c r="A59" s="16"/>
      <c r="B59" s="16"/>
      <c r="C59" s="13" t="s">
        <v>8</v>
      </c>
      <c r="D59" s="13"/>
      <c r="E59" s="16"/>
      <c r="F59" s="14"/>
      <c r="G59" s="14"/>
      <c r="H59" s="14"/>
      <c r="I59" s="14"/>
      <c r="J59" s="15">
        <f>ROUND(J58*0.2,2)</f>
        <v>0</v>
      </c>
      <c r="K59" s="14"/>
    </row>
    <row r="60" spans="1:11" s="4" customFormat="1">
      <c r="A60" s="12"/>
      <c r="B60" s="12"/>
      <c r="C60" s="13" t="s">
        <v>6</v>
      </c>
      <c r="D60" s="13"/>
      <c r="E60" s="12"/>
      <c r="F60" s="14"/>
      <c r="G60" s="14"/>
      <c r="H60" s="14"/>
      <c r="I60" s="14"/>
      <c r="J60" s="15">
        <f>J59+J58</f>
        <v>0</v>
      </c>
      <c r="K60" s="14"/>
    </row>
    <row r="61" spans="1:11" ht="15.75">
      <c r="A61" s="16"/>
      <c r="B61" s="16"/>
      <c r="C61" s="54" t="s">
        <v>60</v>
      </c>
      <c r="D61" s="13"/>
      <c r="E61" s="16"/>
      <c r="F61" s="14"/>
      <c r="G61" s="14"/>
      <c r="H61" s="14"/>
      <c r="I61" s="14"/>
      <c r="J61" s="15"/>
      <c r="K61" s="14"/>
    </row>
    <row r="62" spans="1:11" ht="15.75">
      <c r="A62" s="16"/>
      <c r="B62" s="16"/>
      <c r="C62" s="54" t="s">
        <v>61</v>
      </c>
      <c r="D62" s="13"/>
      <c r="E62" s="16"/>
      <c r="F62" s="14"/>
      <c r="G62" s="14"/>
      <c r="H62" s="14"/>
      <c r="I62" s="14"/>
      <c r="J62" s="15"/>
      <c r="K62" s="14"/>
    </row>
    <row r="63" spans="1:11" ht="15.75">
      <c r="A63" s="16"/>
      <c r="B63" s="16"/>
      <c r="C63" s="54" t="s">
        <v>62</v>
      </c>
      <c r="D63" s="13"/>
      <c r="E63" s="16"/>
      <c r="F63" s="14"/>
      <c r="G63" s="14"/>
      <c r="H63" s="14"/>
      <c r="I63" s="14"/>
      <c r="J63" s="15"/>
      <c r="K63" s="14"/>
    </row>
    <row r="64" spans="1:11" ht="15.75">
      <c r="A64" s="16"/>
      <c r="B64" s="16"/>
      <c r="C64" s="54" t="s">
        <v>63</v>
      </c>
      <c r="D64" s="13"/>
      <c r="E64" s="16"/>
      <c r="F64" s="14"/>
      <c r="G64" s="14"/>
      <c r="H64" s="14"/>
      <c r="I64" s="14"/>
      <c r="J64" s="15"/>
      <c r="K64" s="14"/>
    </row>
    <row r="65" spans="1:11" ht="15.75">
      <c r="A65" s="16"/>
      <c r="B65" s="16"/>
      <c r="C65" s="54" t="s">
        <v>64</v>
      </c>
      <c r="D65" s="13"/>
      <c r="E65" s="16"/>
      <c r="F65" s="14"/>
      <c r="G65" s="14"/>
      <c r="H65" s="14"/>
      <c r="I65" s="14"/>
      <c r="J65" s="15"/>
      <c r="K65" s="14"/>
    </row>
  </sheetData>
  <autoFilter ref="A8:J66"/>
  <mergeCells count="35">
    <mergeCell ref="C52:C55"/>
    <mergeCell ref="A52:A55"/>
    <mergeCell ref="B52:B55"/>
    <mergeCell ref="C50:C51"/>
    <mergeCell ref="A50:A51"/>
    <mergeCell ref="B50:B51"/>
    <mergeCell ref="A32:A39"/>
    <mergeCell ref="B32:B39"/>
    <mergeCell ref="C32:C39"/>
    <mergeCell ref="A40:A46"/>
    <mergeCell ref="B40:B46"/>
    <mergeCell ref="C40:C46"/>
    <mergeCell ref="A24:A31"/>
    <mergeCell ref="B24:B31"/>
    <mergeCell ref="C24:C31"/>
    <mergeCell ref="K13:K16"/>
    <mergeCell ref="K9:K10"/>
    <mergeCell ref="C17:C23"/>
    <mergeCell ref="B17:B23"/>
    <mergeCell ref="C9:C16"/>
    <mergeCell ref="B9:B16"/>
    <mergeCell ref="A9:A16"/>
    <mergeCell ref="B5:B7"/>
    <mergeCell ref="D5:D7"/>
    <mergeCell ref="K5:K7"/>
    <mergeCell ref="A1:J1"/>
    <mergeCell ref="A5:A7"/>
    <mergeCell ref="I5:J5"/>
    <mergeCell ref="I6:I7"/>
    <mergeCell ref="J6:J7"/>
    <mergeCell ref="F5:F7"/>
    <mergeCell ref="E5:E7"/>
    <mergeCell ref="C5:C7"/>
    <mergeCell ref="G5:G7"/>
    <mergeCell ref="H5:H7"/>
  </mergeCells>
  <printOptions horizontalCentered="1"/>
  <pageMargins left="0.25" right="0.25" top="0.34" bottom="0.32" header="0.3" footer="0.19"/>
  <pageSetup paperSize="9" scale="5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ВОР</vt:lpstr>
      <vt:lpstr>ВОР!Заголовки_для_печати</vt:lpstr>
      <vt:lpstr>ВОР!Область_печати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Куценко Виктория Александровна</cp:lastModifiedBy>
  <cp:lastPrinted>2023-03-23T11:35:56Z</cp:lastPrinted>
  <dcterms:created xsi:type="dcterms:W3CDTF">2022-11-17T13:56:16Z</dcterms:created>
  <dcterms:modified xsi:type="dcterms:W3CDTF">2024-02-21T08:00:03Z</dcterms:modified>
</cp:coreProperties>
</file>