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7665" tabRatio="595" activeTab="0"/>
  </bookViews>
  <sheets>
    <sheet name="Смета" sheetId="1" r:id="rId1"/>
    <sheet name="козырьки" sheetId="2" r:id="rId2"/>
  </sheets>
  <definedNames>
    <definedName name="Excel_BuiltIn_Print_Area" localSheetId="0">'Смета'!$A$2:$F$171</definedName>
    <definedName name="Excel_BuiltIn_Print_Area" localSheetId="0">'Смета'!$A$1:$F$171</definedName>
    <definedName name="_xlnm.Print_Area" localSheetId="0">'Смета'!$A$2:$G$171</definedName>
  </definedNames>
  <calcPr fullCalcOnLoad="1" fullPrecision="0"/>
</workbook>
</file>

<file path=xl/sharedStrings.xml><?xml version="1.0" encoding="utf-8"?>
<sst xmlns="http://schemas.openxmlformats.org/spreadsheetml/2006/main" count="400" uniqueCount="197">
  <si>
    <t>м.п.</t>
  </si>
  <si>
    <t>№ п/п</t>
  </si>
  <si>
    <t>Наименование материалов</t>
  </si>
  <si>
    <t>ед. изм.</t>
  </si>
  <si>
    <t>Количество</t>
  </si>
  <si>
    <t>Цена ед., руб с НДС</t>
  </si>
  <si>
    <t>Общая стоимость, руб. с НДС</t>
  </si>
  <si>
    <t>Примечание</t>
  </si>
  <si>
    <t>Материалы</t>
  </si>
  <si>
    <t>1.1</t>
  </si>
  <si>
    <t>Фасадная подсистема  с коэффициентом 1,1 (К=1,1)</t>
  </si>
  <si>
    <t>м2</t>
  </si>
  <si>
    <t>1.2</t>
  </si>
  <si>
    <t>Крепежные материалы</t>
  </si>
  <si>
    <t>1.3</t>
  </si>
  <si>
    <t>Расходные материалы</t>
  </si>
  <si>
    <t>1.4</t>
  </si>
  <si>
    <t>Алюминиевые композитные панели 4х0,4 с коэффициентом 1,35 (К=1,35) кратно листу 1500х4000 и доставкой</t>
  </si>
  <si>
    <t>Итого:</t>
  </si>
  <si>
    <t>Работа</t>
  </si>
  <si>
    <t>1.6</t>
  </si>
  <si>
    <t>Монтаж направляющих</t>
  </si>
  <si>
    <t>1.7</t>
  </si>
  <si>
    <t>Раскрой алюминиевых композитных панелей</t>
  </si>
  <si>
    <t>1.8</t>
  </si>
  <si>
    <t>Фрезеровка алюминиевых композитных панелей</t>
  </si>
  <si>
    <t>1.9</t>
  </si>
  <si>
    <t>Сборка облицовочных элементов из алюминиевых композитных панелей</t>
  </si>
  <si>
    <t>1.10</t>
  </si>
  <si>
    <t>Монтаж облицовочных элементов из алюминиевых композитных панелей</t>
  </si>
  <si>
    <t>Погрузочно-разгрузочные работы</t>
  </si>
  <si>
    <t>2.1</t>
  </si>
  <si>
    <t>Фасадная подсистема (направляющие)  с коэффициентом 1,1 (К=1,1)</t>
  </si>
  <si>
    <t>2.2</t>
  </si>
  <si>
    <t>2.3</t>
  </si>
  <si>
    <t>2.4</t>
  </si>
  <si>
    <t xml:space="preserve">Керамогранит </t>
  </si>
  <si>
    <t>Давальческий материал</t>
  </si>
  <si>
    <t>2.5</t>
  </si>
  <si>
    <t>2.6</t>
  </si>
  <si>
    <t>Сверление отверстий под анкер Keil</t>
  </si>
  <si>
    <t>2.7</t>
  </si>
  <si>
    <t>Монтаж керамогранита на скрытом креплении</t>
  </si>
  <si>
    <t>2.8</t>
  </si>
  <si>
    <t>3.1</t>
  </si>
  <si>
    <t>3.2</t>
  </si>
  <si>
    <t>3.3</t>
  </si>
  <si>
    <t>3.4</t>
  </si>
  <si>
    <t>Керамогранит</t>
  </si>
  <si>
    <t>3.5</t>
  </si>
  <si>
    <t>3.6</t>
  </si>
  <si>
    <t>Монтаж керамогранита на открытом креплении (кляммерах)</t>
  </si>
  <si>
    <t>3.7</t>
  </si>
  <si>
    <t>4.1</t>
  </si>
  <si>
    <t>4.2</t>
  </si>
  <si>
    <t>4.3</t>
  </si>
  <si>
    <t>4.4</t>
  </si>
  <si>
    <t>Клинкерная плитка</t>
  </si>
  <si>
    <t>4.5</t>
  </si>
  <si>
    <t>Угловые элементы клинкерной плитка</t>
  </si>
  <si>
    <t>шт.</t>
  </si>
  <si>
    <t>4.6</t>
  </si>
  <si>
    <t>4.7</t>
  </si>
  <si>
    <t>Монтаж клинкерной плитки</t>
  </si>
  <si>
    <t>4.8</t>
  </si>
  <si>
    <t>5.1</t>
  </si>
  <si>
    <t>Алюминиевая светоотражающая конструкция (холодные витражи)</t>
  </si>
  <si>
    <t>5.2</t>
  </si>
  <si>
    <t>Заполнение светоотражающей конструкции (стекло, сэндвич-панели)</t>
  </si>
  <si>
    <t>5.3</t>
  </si>
  <si>
    <t>5.4</t>
  </si>
  <si>
    <t>Расходные материалы, включая герметик и клей для створок</t>
  </si>
  <si>
    <t>5.5</t>
  </si>
  <si>
    <t>Термоизоляционная прокладка (паронит ПОН-Б)</t>
  </si>
  <si>
    <t>кг</t>
  </si>
  <si>
    <t>5.6</t>
  </si>
  <si>
    <t>Изготовление алюминиевых светоотражающих конструкций (холодные витражи)</t>
  </si>
  <si>
    <t>5.7</t>
  </si>
  <si>
    <t>Монтаж алюминиевых светоотражающих конструкций (холодные витражи) с учетом заполнений</t>
  </si>
  <si>
    <t>5.8</t>
  </si>
  <si>
    <t>Погрузочно-разгрузочные работы, транспортные расходы</t>
  </si>
  <si>
    <t>6.1</t>
  </si>
  <si>
    <t>Металлокассеты</t>
  </si>
  <si>
    <t>6.2</t>
  </si>
  <si>
    <t>Фасонные элементы</t>
  </si>
  <si>
    <t>6.3</t>
  </si>
  <si>
    <t>Устройство вентилируемого фасада из металлокассет на вентиляционных шахтах</t>
  </si>
  <si>
    <t>6.4</t>
  </si>
  <si>
    <t>Монтаж фасонных элементов (углы напольные, отлива)</t>
  </si>
  <si>
    <t>7.1</t>
  </si>
  <si>
    <t>Фасонных элементы</t>
  </si>
  <si>
    <t>7.2</t>
  </si>
  <si>
    <t>Крепежные материалы (газовый гвоздь, герметик, заклепки и т.п.)</t>
  </si>
  <si>
    <t>7.3</t>
  </si>
  <si>
    <t>Монтаж фасонных элементов</t>
  </si>
  <si>
    <t>8.1</t>
  </si>
  <si>
    <t>Кронштейны для монтажа направляющих под парапетные крышки</t>
  </si>
  <si>
    <t>8.2</t>
  </si>
  <si>
    <t>Фасадные направляющие для монтажа парапетных крышек</t>
  </si>
  <si>
    <t>8.3</t>
  </si>
  <si>
    <t>Парапетные крышки из листовой стали</t>
  </si>
  <si>
    <t>8.4</t>
  </si>
  <si>
    <t>Устройство парапетных крышек на доме</t>
  </si>
  <si>
    <t>РАЗДЕЛ №10</t>
  </si>
  <si>
    <t>Входные группы (без витражных конструкций)</t>
  </si>
  <si>
    <t>10.1</t>
  </si>
  <si>
    <t>10.2</t>
  </si>
  <si>
    <t>10.3</t>
  </si>
  <si>
    <t>10.4</t>
  </si>
  <si>
    <t>Алюминиевые композитные панели 4х0,4 с коэффициентом 1,35 (К=1,35) и доставкой</t>
  </si>
  <si>
    <t>10.5</t>
  </si>
  <si>
    <t>Монтаж кронштейнов на стройплощадке</t>
  </si>
  <si>
    <t>10.6</t>
  </si>
  <si>
    <t>10.7</t>
  </si>
  <si>
    <t>10.8</t>
  </si>
  <si>
    <t>10.9</t>
  </si>
  <si>
    <t>10.10</t>
  </si>
  <si>
    <t>10.11</t>
  </si>
  <si>
    <t>Прочие работы</t>
  </si>
  <si>
    <t>10.12</t>
  </si>
  <si>
    <t>9.1</t>
  </si>
  <si>
    <t>9.2</t>
  </si>
  <si>
    <t>Корзина для кондиционеров</t>
  </si>
  <si>
    <t>9.4</t>
  </si>
  <si>
    <t>Монтаж корзин для кондиционеров</t>
  </si>
  <si>
    <t>Комплект крепления молниезащиты (трос и кронштейн)</t>
  </si>
  <si>
    <t>Утеплитель (монтируемый на строительной площадке)</t>
  </si>
  <si>
    <t>м3</t>
  </si>
  <si>
    <t>Крепежные и расходные материалы для монтажа утеплителя, включая монтажную пену</t>
  </si>
  <si>
    <t>Расходные элементы для монтажа кронштейнов под НВФ (буры, шнур разметки и т. п.)</t>
  </si>
  <si>
    <t>Сэндвич-панели, а так же крепежные и расходные материалы для их монтажа</t>
  </si>
  <si>
    <t>Комплект для герметизации вертикального шва полублока (сазиласт, вилатерм, газовый гвоздь)</t>
  </si>
  <si>
    <t>Монтаж кронштейнов под НВФ на строительной площадке</t>
  </si>
  <si>
    <t>Монтаж утеплителя на строительной площадке</t>
  </si>
  <si>
    <t>Монтаж металлического троса</t>
  </si>
  <si>
    <t>10.13</t>
  </si>
  <si>
    <t xml:space="preserve">Съемка строительных конструкций </t>
  </si>
  <si>
    <t>10.14</t>
  </si>
  <si>
    <t>10.15</t>
  </si>
  <si>
    <t>Монтаж/демонтаж фасадных подъемников и строительных лесов</t>
  </si>
  <si>
    <t>10.16</t>
  </si>
  <si>
    <t>Монтаж сэндвич-панелей на балконах/лоджиях технического этажа</t>
  </si>
  <si>
    <t>10.17</t>
  </si>
  <si>
    <t>Герметизация вертикального шва полублока</t>
  </si>
  <si>
    <t>итого по смете материалов:</t>
  </si>
  <si>
    <t>итого по смете работ:</t>
  </si>
  <si>
    <t>ВСЕГО по смете:</t>
  </si>
  <si>
    <t>в том числе НДС 20%</t>
  </si>
  <si>
    <t>Монтаж металлокаркаса на тех этаже под сендвич панели</t>
  </si>
  <si>
    <t>Кронштейны под НВФ (кку ,шайба ,прокладка)(монтируемые на строительной площадке) крепежные элементы</t>
  </si>
  <si>
    <t>Монтаж кронштейнов Кр-К/05(комплект левый+правый)</t>
  </si>
  <si>
    <t>Кронштейн для кондиционеров Кр-К/05(комплект левый+правый) крепление к витражу</t>
  </si>
  <si>
    <t>1.5</t>
  </si>
  <si>
    <t>9.3</t>
  </si>
  <si>
    <t>Фасадный анкер для крепления Кронштейнов под НВФ (монтируемые на строительной площадке)</t>
  </si>
  <si>
    <t>10.18</t>
  </si>
  <si>
    <t>Кронштейн боковой  включая крепежные и расходные элементы</t>
  </si>
  <si>
    <t>материалы</t>
  </si>
  <si>
    <t>Стекло триплекс 8 зак.с полированной кромкой и отверстиями.(2450*1400)</t>
  </si>
  <si>
    <t>Стекло триплекс 8 зак.с полированной кромкой и отверстиями.(2090*1400)</t>
  </si>
  <si>
    <t>Стекло триплекс 8 зак.с полированной кромкой и отверстиями.(2010*1400)</t>
  </si>
  <si>
    <t>Стекло триплекс 8 зак.с полированной кромкой и отверстиями.(1920*1400)</t>
  </si>
  <si>
    <t>Стекло триплекс 8 зак.с полированной кромкой и отверстиями.(3300*1400)</t>
  </si>
  <si>
    <t>Кронштейн стекло -стена</t>
  </si>
  <si>
    <t>Кронштейн стекло -тяга</t>
  </si>
  <si>
    <t>Кронштейн стена -тяга</t>
  </si>
  <si>
    <t>Рутель</t>
  </si>
  <si>
    <t xml:space="preserve">Тяга </t>
  </si>
  <si>
    <t>Опорный стальной телескопический кронштейн.</t>
  </si>
  <si>
    <t xml:space="preserve">Крепежные и расходные материалы </t>
  </si>
  <si>
    <t>комплект</t>
  </si>
  <si>
    <t>Итого: по материалу</t>
  </si>
  <si>
    <t>монтажные работы</t>
  </si>
  <si>
    <t>Наименование работ и затрат</t>
  </si>
  <si>
    <t>Цена, руб</t>
  </si>
  <si>
    <t>Общая стоимость, руб.</t>
  </si>
  <si>
    <t>Монтаж стеклянных козырьков на тягах(с использованием подъемной техники)</t>
  </si>
  <si>
    <t>Итого: по работам</t>
  </si>
  <si>
    <t>Раздел 2: Устройство НВФ из керамогранита на скрытом креплении</t>
  </si>
  <si>
    <t>Раздел 3: Устройство НВФ из керамогранита на открытом креплении (на кляммерах)</t>
  </si>
  <si>
    <t>Раздел 4: Устройство НВФ из клинкерной плитки</t>
  </si>
  <si>
    <t>Раздел 5: Изготовление и монтаж светоотражающих алюминиевых конструкций (холодные витражи)</t>
  </si>
  <si>
    <t>Раздел 6: Устройство НВФ из металлокассет (вентиляционные шахты)</t>
  </si>
  <si>
    <t>Раздел 7: Монтаж фасонных и доборных элементов (фасонные элементы, откосы/отлива, противопожарные отсечки)</t>
  </si>
  <si>
    <t>Раздел 8: Устройство парапетных крышек</t>
  </si>
  <si>
    <t>Раздель 9: Корзины для кондиционеров</t>
  </si>
  <si>
    <t>Раздель 10: Дополнительные работы</t>
  </si>
  <si>
    <t>Всего по разделу:</t>
  </si>
  <si>
    <t>Кол-во</t>
  </si>
  <si>
    <r>
      <t xml:space="preserve">Объект и адрес: </t>
    </r>
    <r>
      <rPr>
        <i/>
        <u val="single"/>
        <sz val="12"/>
        <rFont val="Tw Cen MT"/>
        <family val="2"/>
      </rPr>
      <t xml:space="preserve">Комплексное освоение территории в границах улицы Загоровского, ул.Шишкова, 140Б, уч.3 Многквартирный жилой дом </t>
    </r>
  </si>
  <si>
    <t xml:space="preserve">Разработка технической документации для изготовления фасадных (витражных) конструкций на основании геодезической съемки           </t>
  </si>
  <si>
    <t>Контактное лицо (должность ,Фио, тел., эл. Почта)</t>
  </si>
  <si>
    <r>
      <t xml:space="preserve">Раздел 1 : </t>
    </r>
    <r>
      <rPr>
        <b/>
        <i/>
        <u val="single"/>
        <sz val="12"/>
        <color indexed="8"/>
        <rFont val="Verdana"/>
        <family val="2"/>
      </rPr>
      <t>Устройство НВФ из алюминиевых композитных панелей (фасадная часть потолков балконов, боковая подшивка пола угловых балконов)</t>
    </r>
    <r>
      <rPr>
        <b/>
        <i/>
        <sz val="12"/>
        <color indexed="8"/>
        <rFont val="Verdana"/>
        <family val="2"/>
      </rPr>
      <t>. Срок начала выполнения работ 03.06.2024г.</t>
    </r>
  </si>
  <si>
    <t>Наименование участника, ИНН</t>
  </si>
  <si>
    <t xml:space="preserve">Дата заполнеия </t>
  </si>
  <si>
    <t>Сроки выполнения работ</t>
  </si>
  <si>
    <t>Монтаж стеклянных козырьков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</si>
</sst>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#.00"/>
    <numFmt numFmtId="175" formatCode="#,##0.00_р_."/>
    <numFmt numFmtId="176" formatCode="_-* #,##0.00_р_._-;\-* #,##0.00_р_._-;_-* \-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&quot;₽&quot;"/>
  </numFmts>
  <fonts count="66"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Arial"/>
      <family val="2"/>
    </font>
    <font>
      <b/>
      <sz val="14"/>
      <name val="Times New Roman"/>
      <family val="1"/>
    </font>
    <font>
      <b/>
      <i/>
      <sz val="10"/>
      <name val="Verdana"/>
      <family val="2"/>
    </font>
    <font>
      <b/>
      <i/>
      <sz val="12"/>
      <name val="Verdana"/>
      <family val="2"/>
    </font>
    <font>
      <b/>
      <i/>
      <sz val="12"/>
      <name val="Tw Cen MT"/>
      <family val="2"/>
    </font>
    <font>
      <i/>
      <u val="single"/>
      <sz val="12"/>
      <name val="Tw Cen MT"/>
      <family val="2"/>
    </font>
    <font>
      <b/>
      <i/>
      <sz val="12"/>
      <color indexed="8"/>
      <name val="Tw Cen MT"/>
      <family val="2"/>
    </font>
    <font>
      <b/>
      <i/>
      <sz val="12"/>
      <color indexed="8"/>
      <name val="Verdana"/>
      <family val="2"/>
    </font>
    <font>
      <b/>
      <i/>
      <u val="single"/>
      <sz val="12"/>
      <color indexed="8"/>
      <name val="Verdana"/>
      <family val="2"/>
    </font>
    <font>
      <i/>
      <sz val="12"/>
      <color indexed="8"/>
      <name val="Tw Cen MT"/>
      <family val="2"/>
    </font>
    <font>
      <sz val="11"/>
      <name val="Tw Cen MT"/>
      <family val="2"/>
    </font>
    <font>
      <i/>
      <sz val="9"/>
      <name val="Tw Cen MT"/>
      <family val="2"/>
    </font>
    <font>
      <i/>
      <sz val="12"/>
      <name val="Tw Cen MT"/>
      <family val="2"/>
    </font>
    <font>
      <b/>
      <i/>
      <sz val="14"/>
      <name val="Tw Cen MT"/>
      <family val="2"/>
    </font>
    <font>
      <b/>
      <sz val="11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w Cen MT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w Cen MT"/>
      <family val="2"/>
    </font>
    <font>
      <i/>
      <sz val="9"/>
      <color theme="1"/>
      <name val="Tw Cen MT"/>
      <family val="2"/>
    </font>
    <font>
      <b/>
      <i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 vertical="center" wrapText="1"/>
    </xf>
    <xf numFmtId="0" fontId="8" fillId="33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175" fontId="8" fillId="33" borderId="0" xfId="0" applyNumberFormat="1" applyFont="1" applyFill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75" fontId="8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5" fontId="4" fillId="34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75" fontId="3" fillId="34" borderId="0" xfId="0" applyNumberFormat="1" applyFont="1" applyFill="1" applyAlignment="1">
      <alignment horizontal="center"/>
    </xf>
    <xf numFmtId="175" fontId="8" fillId="0" borderId="13" xfId="0" applyNumberFormat="1" applyFont="1" applyFill="1" applyBorder="1" applyAlignment="1">
      <alignment horizontal="center" vertical="center"/>
    </xf>
    <xf numFmtId="181" fontId="15" fillId="35" borderId="14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Alignment="1">
      <alignment vertical="center" wrapText="1"/>
    </xf>
    <xf numFmtId="175" fontId="23" fillId="33" borderId="0" xfId="0" applyNumberFormat="1" applyFont="1" applyFill="1" applyAlignment="1">
      <alignment/>
    </xf>
    <xf numFmtId="175" fontId="19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49" fontId="15" fillId="35" borderId="10" xfId="0" applyNumberFormat="1" applyFont="1" applyFill="1" applyBorder="1" applyAlignment="1">
      <alignment vertical="center" wrapText="1"/>
    </xf>
    <xf numFmtId="181" fontId="15" fillId="35" borderId="10" xfId="0" applyNumberFormat="1" applyFont="1" applyFill="1" applyBorder="1" applyAlignment="1">
      <alignment horizontal="center" vertical="center" wrapText="1"/>
    </xf>
    <xf numFmtId="181" fontId="15" fillId="35" borderId="15" xfId="0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181" fontId="18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vertical="center" wrapText="1"/>
    </xf>
    <xf numFmtId="174" fontId="18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175" fontId="15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74" fontId="18" fillId="35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175" fontId="18" fillId="35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174" fontId="18" fillId="34" borderId="10" xfId="0" applyNumberFormat="1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 vertical="center" wrapText="1"/>
    </xf>
    <xf numFmtId="4" fontId="18" fillId="35" borderId="10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175" fontId="18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61" fillId="35" borderId="10" xfId="0" applyNumberFormat="1" applyFont="1" applyFill="1" applyBorder="1" applyAlignment="1">
      <alignment horizontal="left" vertical="center" wrapText="1"/>
    </xf>
    <xf numFmtId="0" fontId="61" fillId="35" borderId="10" xfId="0" applyNumberFormat="1" applyFont="1" applyFill="1" applyBorder="1" applyAlignment="1">
      <alignment horizontal="left" vertical="center" wrapText="1"/>
    </xf>
    <xf numFmtId="4" fontId="61" fillId="35" borderId="10" xfId="0" applyNumberFormat="1" applyFont="1" applyFill="1" applyBorder="1" applyAlignment="1">
      <alignment horizontal="left" vertical="center" wrapText="1"/>
    </xf>
    <xf numFmtId="181" fontId="61" fillId="35" borderId="10" xfId="0" applyNumberFormat="1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63" fillId="33" borderId="0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16" fillId="33" borderId="17" xfId="0" applyNumberFormat="1" applyFont="1" applyFill="1" applyBorder="1" applyAlignment="1">
      <alignment horizontal="center" vertical="center" wrapText="1"/>
    </xf>
    <xf numFmtId="0" fontId="16" fillId="33" borderId="18" xfId="0" applyNumberFormat="1" applyFont="1" applyFill="1" applyBorder="1" applyAlignment="1">
      <alignment horizontal="center" vertical="center" wrapText="1"/>
    </xf>
    <xf numFmtId="0" fontId="17" fillId="33" borderId="19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wrapText="1"/>
    </xf>
    <xf numFmtId="0" fontId="2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right" vertical="center" wrapText="1"/>
    </xf>
    <xf numFmtId="49" fontId="15" fillId="35" borderId="12" xfId="0" applyNumberFormat="1" applyFont="1" applyFill="1" applyBorder="1" applyAlignment="1">
      <alignment horizontal="right" vertical="center" wrapText="1"/>
    </xf>
    <xf numFmtId="49" fontId="15" fillId="35" borderId="20" xfId="0" applyNumberFormat="1" applyFont="1" applyFill="1" applyBorder="1" applyAlignment="1">
      <alignment horizontal="right" vertical="center" wrapText="1"/>
    </xf>
    <xf numFmtId="49" fontId="15" fillId="35" borderId="11" xfId="0" applyNumberFormat="1" applyFont="1" applyFill="1" applyBorder="1" applyAlignment="1">
      <alignment horizontal="right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22" fillId="33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 vertical="center" wrapText="1"/>
    </xf>
    <xf numFmtId="0" fontId="63" fillId="33" borderId="12" xfId="0" applyNumberFormat="1" applyFont="1" applyFill="1" applyBorder="1" applyAlignment="1">
      <alignment horizontal="center" vertical="center" wrapText="1"/>
    </xf>
    <xf numFmtId="0" fontId="63" fillId="33" borderId="20" xfId="0" applyNumberFormat="1" applyFont="1" applyFill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6" fillId="33" borderId="21" xfId="0" applyNumberFormat="1" applyFont="1" applyFill="1" applyBorder="1" applyAlignment="1">
      <alignment horizontal="center" vertical="center" wrapText="1"/>
    </xf>
    <xf numFmtId="0" fontId="16" fillId="33" borderId="22" xfId="0" applyNumberFormat="1" applyFont="1" applyFill="1" applyBorder="1" applyAlignment="1">
      <alignment horizontal="center" vertical="center" wrapText="1"/>
    </xf>
    <xf numFmtId="0" fontId="16" fillId="33" borderId="23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1"/>
  <sheetViews>
    <sheetView tabSelected="1" zoomScale="80" zoomScaleNormal="80" zoomScaleSheetLayoutView="50" workbookViewId="0" topLeftCell="A150">
      <selection activeCell="A9" sqref="A9:G9"/>
    </sheetView>
  </sheetViews>
  <sheetFormatPr defaultColWidth="11.7109375" defaultRowHeight="15"/>
  <cols>
    <col min="1" max="1" width="7.00390625" style="1" customWidth="1"/>
    <col min="2" max="2" width="53.57421875" style="1" customWidth="1"/>
    <col min="3" max="3" width="13.8515625" style="1" customWidth="1"/>
    <col min="4" max="4" width="13.57421875" style="1" customWidth="1"/>
    <col min="5" max="5" width="14.8515625" style="2" customWidth="1"/>
    <col min="6" max="6" width="20.28125" style="1" customWidth="1"/>
    <col min="7" max="7" width="19.421875" style="0" customWidth="1"/>
    <col min="8" max="199" width="9.140625" style="0" customWidth="1"/>
  </cols>
  <sheetData>
    <row r="1" ht="6.75" customHeight="1" hidden="1"/>
    <row r="2" spans="1:7" ht="37.5" customHeight="1">
      <c r="A2" s="77"/>
      <c r="B2" s="77"/>
      <c r="C2" s="77"/>
      <c r="D2" s="77"/>
      <c r="E2" s="6"/>
      <c r="F2" s="6"/>
      <c r="G2" s="4"/>
    </row>
    <row r="3" spans="1:7" ht="8.25" customHeight="1">
      <c r="A3" s="3"/>
      <c r="B3" s="3" t="s">
        <v>194</v>
      </c>
      <c r="C3" s="5"/>
      <c r="D3" s="3"/>
      <c r="E3" s="3"/>
      <c r="F3" s="3"/>
      <c r="G3" s="4"/>
    </row>
    <row r="4" spans="1:7" ht="33" customHeight="1" hidden="1">
      <c r="A4" s="78"/>
      <c r="B4" s="78"/>
      <c r="C4" s="5"/>
      <c r="D4" s="5"/>
      <c r="E4" s="3"/>
      <c r="F4" s="7"/>
      <c r="G4" s="4"/>
    </row>
    <row r="5" spans="1:7" ht="18" customHeight="1" hidden="1">
      <c r="A5" s="3"/>
      <c r="B5" s="3"/>
      <c r="C5" s="5"/>
      <c r="D5" s="5"/>
      <c r="E5" s="3"/>
      <c r="F5" s="8"/>
      <c r="G5" s="4"/>
    </row>
    <row r="6" spans="1:7" ht="19.5" customHeight="1" hidden="1">
      <c r="A6" s="79"/>
      <c r="B6" s="79"/>
      <c r="C6" s="79"/>
      <c r="D6" s="79"/>
      <c r="E6" s="79"/>
      <c r="F6" s="79"/>
      <c r="G6" s="79"/>
    </row>
    <row r="7" spans="1:7" ht="22.5" customHeight="1" hidden="1">
      <c r="A7" s="80"/>
      <c r="B7" s="80"/>
      <c r="C7" s="80"/>
      <c r="D7" s="80"/>
      <c r="E7" s="80"/>
      <c r="F7" s="80"/>
      <c r="G7" s="80"/>
    </row>
    <row r="8" spans="1:7" ht="22.5" customHeight="1">
      <c r="A8" s="68"/>
      <c r="B8" s="68"/>
      <c r="C8" s="68"/>
      <c r="D8" s="68"/>
      <c r="E8" s="68"/>
      <c r="F8" s="68"/>
      <c r="G8" s="68"/>
    </row>
    <row r="9" spans="1:7" ht="32.25" customHeight="1">
      <c r="A9" s="99" t="s">
        <v>189</v>
      </c>
      <c r="B9" s="100"/>
      <c r="C9" s="100"/>
      <c r="D9" s="100"/>
      <c r="E9" s="100"/>
      <c r="F9" s="100"/>
      <c r="G9" s="101"/>
    </row>
    <row r="10" spans="1:7" ht="32.25" customHeight="1">
      <c r="A10" s="98"/>
      <c r="B10" s="110" t="s">
        <v>193</v>
      </c>
      <c r="C10" s="102"/>
      <c r="D10" s="103"/>
      <c r="E10" s="103"/>
      <c r="F10" s="103"/>
      <c r="G10" s="104"/>
    </row>
    <row r="11" spans="1:7" ht="32.25" customHeight="1">
      <c r="A11" s="98"/>
      <c r="B11" s="110" t="s">
        <v>191</v>
      </c>
      <c r="C11" s="102"/>
      <c r="D11" s="103"/>
      <c r="E11" s="103"/>
      <c r="F11" s="103"/>
      <c r="G11" s="104"/>
    </row>
    <row r="12" spans="1:7" ht="32.25" customHeight="1">
      <c r="A12" s="98"/>
      <c r="B12" s="110" t="s">
        <v>195</v>
      </c>
      <c r="C12" s="102"/>
      <c r="D12" s="103"/>
      <c r="E12" s="103"/>
      <c r="F12" s="103"/>
      <c r="G12" s="104"/>
    </row>
    <row r="13" spans="1:7" ht="32.25" customHeight="1">
      <c r="A13" s="69"/>
      <c r="B13" s="105"/>
      <c r="C13" s="105"/>
      <c r="D13" s="105"/>
      <c r="E13" s="105"/>
      <c r="F13" s="105"/>
      <c r="G13" s="105"/>
    </row>
    <row r="14" spans="1:7" ht="51" customHeight="1">
      <c r="A14" s="109" t="s">
        <v>1</v>
      </c>
      <c r="B14" s="109" t="s">
        <v>2</v>
      </c>
      <c r="C14" s="109" t="s">
        <v>3</v>
      </c>
      <c r="D14" s="109" t="s">
        <v>188</v>
      </c>
      <c r="E14" s="109" t="s">
        <v>5</v>
      </c>
      <c r="F14" s="109" t="s">
        <v>6</v>
      </c>
      <c r="G14" s="109" t="s">
        <v>7</v>
      </c>
    </row>
    <row r="15" spans="1:7" ht="48" customHeight="1">
      <c r="A15" s="106" t="s">
        <v>192</v>
      </c>
      <c r="B15" s="107"/>
      <c r="C15" s="107"/>
      <c r="D15" s="107"/>
      <c r="E15" s="107"/>
      <c r="F15" s="107"/>
      <c r="G15" s="108"/>
    </row>
    <row r="16" spans="1:7" ht="19.5" customHeight="1">
      <c r="A16" s="70" t="s">
        <v>8</v>
      </c>
      <c r="B16" s="70"/>
      <c r="C16" s="70"/>
      <c r="D16" s="70"/>
      <c r="E16" s="70"/>
      <c r="F16" s="70"/>
      <c r="G16" s="70"/>
    </row>
    <row r="17" spans="1:7" ht="38.25" customHeight="1">
      <c r="A17" s="35" t="s">
        <v>9</v>
      </c>
      <c r="B17" s="35" t="s">
        <v>10</v>
      </c>
      <c r="C17" s="35" t="s">
        <v>11</v>
      </c>
      <c r="D17" s="35">
        <v>165</v>
      </c>
      <c r="E17" s="36"/>
      <c r="F17" s="36">
        <f>E17*D17</f>
        <v>0</v>
      </c>
      <c r="G17" s="37"/>
    </row>
    <row r="18" spans="1:7" ht="38.25" customHeight="1">
      <c r="A18" s="35" t="s">
        <v>12</v>
      </c>
      <c r="B18" s="35" t="s">
        <v>13</v>
      </c>
      <c r="C18" s="35" t="s">
        <v>11</v>
      </c>
      <c r="D18" s="35">
        <v>150</v>
      </c>
      <c r="E18" s="36"/>
      <c r="F18" s="36">
        <f>E18*D18</f>
        <v>0</v>
      </c>
      <c r="G18" s="37"/>
    </row>
    <row r="19" spans="1:7" ht="38.25" customHeight="1">
      <c r="A19" s="35" t="s">
        <v>14</v>
      </c>
      <c r="B19" s="35" t="s">
        <v>15</v>
      </c>
      <c r="C19" s="35" t="s">
        <v>11</v>
      </c>
      <c r="D19" s="35">
        <v>150</v>
      </c>
      <c r="E19" s="36"/>
      <c r="F19" s="36">
        <f>E19*D19</f>
        <v>0</v>
      </c>
      <c r="G19" s="37"/>
    </row>
    <row r="20" spans="1:7" ht="48.75" customHeight="1">
      <c r="A20" s="35" t="s">
        <v>16</v>
      </c>
      <c r="B20" s="35" t="s">
        <v>17</v>
      </c>
      <c r="C20" s="35" t="s">
        <v>11</v>
      </c>
      <c r="D20" s="35">
        <v>202.5</v>
      </c>
      <c r="E20" s="36"/>
      <c r="F20" s="36">
        <f>E20*D20</f>
        <v>0</v>
      </c>
      <c r="G20" s="38"/>
    </row>
    <row r="21" spans="1:7" ht="38.25" customHeight="1">
      <c r="A21" s="31"/>
      <c r="B21" s="32"/>
      <c r="C21" s="32"/>
      <c r="D21" s="32"/>
      <c r="E21" s="32" t="s">
        <v>18</v>
      </c>
      <c r="F21" s="33">
        <f>F17+F18+F19+F20</f>
        <v>0</v>
      </c>
      <c r="G21" s="38"/>
    </row>
    <row r="22" spans="1:7" ht="30" customHeight="1">
      <c r="A22" s="74" t="s">
        <v>19</v>
      </c>
      <c r="B22" s="74"/>
      <c r="C22" s="74"/>
      <c r="D22" s="74"/>
      <c r="E22" s="74"/>
      <c r="F22" s="74"/>
      <c r="G22" s="74"/>
    </row>
    <row r="23" spans="1:7" ht="33.75" customHeight="1">
      <c r="A23" s="35" t="s">
        <v>152</v>
      </c>
      <c r="B23" s="35" t="s">
        <v>21</v>
      </c>
      <c r="C23" s="35" t="s">
        <v>11</v>
      </c>
      <c r="D23" s="35">
        <v>150</v>
      </c>
      <c r="E23" s="36"/>
      <c r="F23" s="36">
        <f aca="true" t="shared" si="0" ref="F23:F28">E23*D23</f>
        <v>0</v>
      </c>
      <c r="G23" s="37"/>
    </row>
    <row r="24" spans="1:7" ht="33.75" customHeight="1">
      <c r="A24" s="35" t="s">
        <v>20</v>
      </c>
      <c r="B24" s="35" t="s">
        <v>23</v>
      </c>
      <c r="C24" s="35" t="s">
        <v>11</v>
      </c>
      <c r="D24" s="35">
        <v>150</v>
      </c>
      <c r="E24" s="36"/>
      <c r="F24" s="36">
        <f t="shared" si="0"/>
        <v>0</v>
      </c>
      <c r="G24" s="37"/>
    </row>
    <row r="25" spans="1:7" ht="33.75" customHeight="1">
      <c r="A25" s="35" t="s">
        <v>22</v>
      </c>
      <c r="B25" s="35" t="s">
        <v>25</v>
      </c>
      <c r="C25" s="35" t="s">
        <v>11</v>
      </c>
      <c r="D25" s="35">
        <v>150</v>
      </c>
      <c r="E25" s="36"/>
      <c r="F25" s="36">
        <f t="shared" si="0"/>
        <v>0</v>
      </c>
      <c r="G25" s="37"/>
    </row>
    <row r="26" spans="1:7" ht="33.75" customHeight="1">
      <c r="A26" s="35" t="s">
        <v>24</v>
      </c>
      <c r="B26" s="35" t="s">
        <v>27</v>
      </c>
      <c r="C26" s="35" t="s">
        <v>11</v>
      </c>
      <c r="D26" s="35">
        <v>150</v>
      </c>
      <c r="E26" s="36"/>
      <c r="F26" s="36">
        <f t="shared" si="0"/>
        <v>0</v>
      </c>
      <c r="G26" s="37"/>
    </row>
    <row r="27" spans="1:7" ht="33.75" customHeight="1">
      <c r="A27" s="35" t="s">
        <v>26</v>
      </c>
      <c r="B27" s="35" t="s">
        <v>29</v>
      </c>
      <c r="C27" s="35" t="s">
        <v>11</v>
      </c>
      <c r="D27" s="35">
        <v>150</v>
      </c>
      <c r="E27" s="36"/>
      <c r="F27" s="36">
        <f t="shared" si="0"/>
        <v>0</v>
      </c>
      <c r="G27" s="37"/>
    </row>
    <row r="28" spans="1:7" ht="33.75" customHeight="1">
      <c r="A28" s="35" t="s">
        <v>28</v>
      </c>
      <c r="B28" s="35" t="s">
        <v>30</v>
      </c>
      <c r="C28" s="35" t="s">
        <v>11</v>
      </c>
      <c r="D28" s="35">
        <v>150</v>
      </c>
      <c r="E28" s="36"/>
      <c r="F28" s="36">
        <f t="shared" si="0"/>
        <v>0</v>
      </c>
      <c r="G28" s="37"/>
    </row>
    <row r="29" spans="1:7" ht="33.75" customHeight="1">
      <c r="A29" s="31"/>
      <c r="B29" s="32"/>
      <c r="C29" s="32"/>
      <c r="D29" s="32"/>
      <c r="E29" s="32" t="s">
        <v>18</v>
      </c>
      <c r="F29" s="33">
        <f>F23+F24+F25+F26+F27+F28</f>
        <v>0</v>
      </c>
      <c r="G29" s="38"/>
    </row>
    <row r="30" spans="1:7" ht="33.75" customHeight="1">
      <c r="A30" s="31"/>
      <c r="B30" s="39"/>
      <c r="C30" s="39"/>
      <c r="D30" s="31"/>
      <c r="E30" s="32" t="s">
        <v>187</v>
      </c>
      <c r="F30" s="33">
        <f>F21+F29</f>
        <v>0</v>
      </c>
      <c r="G30" s="38"/>
    </row>
    <row r="31" spans="1:7" ht="45.75" customHeight="1">
      <c r="A31" s="73" t="s">
        <v>178</v>
      </c>
      <c r="B31" s="71"/>
      <c r="C31" s="71"/>
      <c r="D31" s="71"/>
      <c r="E31" s="71"/>
      <c r="F31" s="71"/>
      <c r="G31" s="72"/>
    </row>
    <row r="32" spans="1:7" ht="27.75" customHeight="1">
      <c r="A32" s="75" t="s">
        <v>8</v>
      </c>
      <c r="B32" s="75"/>
      <c r="C32" s="75"/>
      <c r="D32" s="75"/>
      <c r="E32" s="75"/>
      <c r="F32" s="75"/>
      <c r="G32" s="75"/>
    </row>
    <row r="33" spans="1:7" ht="55.5" customHeight="1">
      <c r="A33" s="35" t="s">
        <v>31</v>
      </c>
      <c r="B33" s="35" t="s">
        <v>32</v>
      </c>
      <c r="C33" s="35" t="s">
        <v>11</v>
      </c>
      <c r="D33" s="40">
        <v>1556.5</v>
      </c>
      <c r="E33" s="36"/>
      <c r="F33" s="36">
        <f>E33*D33</f>
        <v>0</v>
      </c>
      <c r="G33" s="41"/>
    </row>
    <row r="34" spans="1:7" ht="40.5" customHeight="1">
      <c r="A34" s="35" t="s">
        <v>33</v>
      </c>
      <c r="B34" s="35" t="s">
        <v>13</v>
      </c>
      <c r="C34" s="35" t="s">
        <v>11</v>
      </c>
      <c r="D34" s="40">
        <v>1415</v>
      </c>
      <c r="E34" s="36"/>
      <c r="F34" s="36">
        <f>D34*E34</f>
        <v>0</v>
      </c>
      <c r="G34" s="41"/>
    </row>
    <row r="35" spans="1:7" ht="42.75" customHeight="1">
      <c r="A35" s="35" t="s">
        <v>34</v>
      </c>
      <c r="B35" s="35" t="s">
        <v>15</v>
      </c>
      <c r="C35" s="35" t="s">
        <v>11</v>
      </c>
      <c r="D35" s="40">
        <v>1415</v>
      </c>
      <c r="E35" s="36"/>
      <c r="F35" s="36">
        <f>D35*E35</f>
        <v>0</v>
      </c>
      <c r="G35" s="41"/>
    </row>
    <row r="36" spans="1:7" ht="41.25" customHeight="1">
      <c r="A36" s="35" t="s">
        <v>35</v>
      </c>
      <c r="B36" s="35" t="s">
        <v>36</v>
      </c>
      <c r="C36" s="35" t="s">
        <v>11</v>
      </c>
      <c r="D36" s="40">
        <v>1556.5</v>
      </c>
      <c r="E36" s="36"/>
      <c r="F36" s="36">
        <f>D36*E36</f>
        <v>0</v>
      </c>
      <c r="G36" s="35" t="s">
        <v>37</v>
      </c>
    </row>
    <row r="37" spans="1:7" ht="40.5" customHeight="1">
      <c r="A37" s="31"/>
      <c r="B37" s="32"/>
      <c r="C37" s="32"/>
      <c r="D37" s="32"/>
      <c r="E37" s="32" t="s">
        <v>18</v>
      </c>
      <c r="F37" s="33">
        <f>F33+F34+F35+F36</f>
        <v>0</v>
      </c>
      <c r="G37" s="42"/>
    </row>
    <row r="38" spans="1:7" ht="30.75" customHeight="1">
      <c r="A38" s="76" t="s">
        <v>19</v>
      </c>
      <c r="B38" s="76"/>
      <c r="C38" s="76"/>
      <c r="D38" s="76"/>
      <c r="E38" s="76"/>
      <c r="F38" s="76"/>
      <c r="G38" s="76"/>
    </row>
    <row r="39" spans="1:7" ht="33.75" customHeight="1">
      <c r="A39" s="35" t="s">
        <v>38</v>
      </c>
      <c r="B39" s="35" t="s">
        <v>21</v>
      </c>
      <c r="C39" s="35" t="s">
        <v>11</v>
      </c>
      <c r="D39" s="40">
        <v>1415</v>
      </c>
      <c r="E39" s="36"/>
      <c r="F39" s="36">
        <f>E39*D39</f>
        <v>0</v>
      </c>
      <c r="G39" s="41"/>
    </row>
    <row r="40" spans="1:7" ht="33.75" customHeight="1">
      <c r="A40" s="35" t="s">
        <v>39</v>
      </c>
      <c r="B40" s="35" t="s">
        <v>40</v>
      </c>
      <c r="C40" s="35" t="s">
        <v>11</v>
      </c>
      <c r="D40" s="40">
        <v>1415</v>
      </c>
      <c r="E40" s="36"/>
      <c r="F40" s="36">
        <f>E40*D40</f>
        <v>0</v>
      </c>
      <c r="G40" s="41"/>
    </row>
    <row r="41" spans="1:7" ht="33.75" customHeight="1">
      <c r="A41" s="35" t="s">
        <v>41</v>
      </c>
      <c r="B41" s="35" t="s">
        <v>42</v>
      </c>
      <c r="C41" s="35" t="s">
        <v>11</v>
      </c>
      <c r="D41" s="40">
        <v>1415</v>
      </c>
      <c r="E41" s="36"/>
      <c r="F41" s="36">
        <f>E41*D41</f>
        <v>0</v>
      </c>
      <c r="G41" s="41"/>
    </row>
    <row r="42" spans="1:7" ht="33.75" customHeight="1">
      <c r="A42" s="35" t="s">
        <v>43</v>
      </c>
      <c r="B42" s="35" t="s">
        <v>30</v>
      </c>
      <c r="C42" s="35" t="s">
        <v>11</v>
      </c>
      <c r="D42" s="40">
        <v>1415</v>
      </c>
      <c r="E42" s="36"/>
      <c r="F42" s="36">
        <f>E42*D42</f>
        <v>0</v>
      </c>
      <c r="G42" s="41"/>
    </row>
    <row r="43" spans="1:7" ht="33.75" customHeight="1">
      <c r="A43" s="31"/>
      <c r="B43" s="32"/>
      <c r="C43" s="32"/>
      <c r="D43" s="32"/>
      <c r="E43" s="32" t="s">
        <v>18</v>
      </c>
      <c r="F43" s="33">
        <f>F39+F41+F42+F40</f>
        <v>0</v>
      </c>
      <c r="G43" s="42"/>
    </row>
    <row r="44" spans="1:7" ht="33.75" customHeight="1">
      <c r="A44" s="32"/>
      <c r="B44" s="32"/>
      <c r="C44" s="32"/>
      <c r="D44" s="32"/>
      <c r="E44" s="32" t="s">
        <v>187</v>
      </c>
      <c r="F44" s="33">
        <f>F37+F43</f>
        <v>0</v>
      </c>
      <c r="G44" s="42"/>
    </row>
    <row r="45" spans="1:7" ht="32.25" customHeight="1">
      <c r="A45" s="73" t="s">
        <v>179</v>
      </c>
      <c r="B45" s="71"/>
      <c r="C45" s="71"/>
      <c r="D45" s="71"/>
      <c r="E45" s="71"/>
      <c r="F45" s="71"/>
      <c r="G45" s="72"/>
    </row>
    <row r="46" spans="1:7" ht="19.5" customHeight="1">
      <c r="A46" s="75" t="s">
        <v>8</v>
      </c>
      <c r="B46" s="75"/>
      <c r="C46" s="75"/>
      <c r="D46" s="75"/>
      <c r="E46" s="75"/>
      <c r="F46" s="75"/>
      <c r="G46" s="75"/>
    </row>
    <row r="47" spans="1:7" ht="36" customHeight="1">
      <c r="A47" s="43" t="s">
        <v>44</v>
      </c>
      <c r="B47" s="35" t="s">
        <v>32</v>
      </c>
      <c r="C47" s="35" t="s">
        <v>11</v>
      </c>
      <c r="D47" s="40">
        <v>10638.1</v>
      </c>
      <c r="E47" s="36"/>
      <c r="F47" s="36">
        <f>E47*D47</f>
        <v>0</v>
      </c>
      <c r="G47" s="41"/>
    </row>
    <row r="48" spans="1:7" ht="36" customHeight="1">
      <c r="A48" s="43" t="s">
        <v>45</v>
      </c>
      <c r="B48" s="35" t="s">
        <v>13</v>
      </c>
      <c r="C48" s="35" t="s">
        <v>11</v>
      </c>
      <c r="D48" s="40">
        <v>9671</v>
      </c>
      <c r="E48" s="36"/>
      <c r="F48" s="36">
        <f>D48*E48</f>
        <v>0</v>
      </c>
      <c r="G48" s="41"/>
    </row>
    <row r="49" spans="1:7" ht="36" customHeight="1">
      <c r="A49" s="43" t="s">
        <v>46</v>
      </c>
      <c r="B49" s="35" t="s">
        <v>15</v>
      </c>
      <c r="C49" s="35" t="s">
        <v>11</v>
      </c>
      <c r="D49" s="40">
        <v>9671</v>
      </c>
      <c r="E49" s="36"/>
      <c r="F49" s="36">
        <f>D49*E49</f>
        <v>0</v>
      </c>
      <c r="G49" s="41"/>
    </row>
    <row r="50" spans="1:7" ht="36" customHeight="1">
      <c r="A50" s="43" t="s">
        <v>47</v>
      </c>
      <c r="B50" s="35" t="s">
        <v>48</v>
      </c>
      <c r="C50" s="35" t="s">
        <v>11</v>
      </c>
      <c r="D50" s="40">
        <v>10638.1</v>
      </c>
      <c r="E50" s="36"/>
      <c r="F50" s="36">
        <f>D50*E50</f>
        <v>0</v>
      </c>
      <c r="G50" s="35" t="s">
        <v>37</v>
      </c>
    </row>
    <row r="51" spans="1:7" ht="36" customHeight="1">
      <c r="A51" s="31"/>
      <c r="B51" s="32"/>
      <c r="C51" s="32"/>
      <c r="D51" s="32"/>
      <c r="E51" s="32" t="s">
        <v>18</v>
      </c>
      <c r="F51" s="44">
        <f>F47+F48+F49+F50</f>
        <v>0</v>
      </c>
      <c r="G51" s="42"/>
    </row>
    <row r="52" spans="1:7" ht="35.25" customHeight="1">
      <c r="A52" s="76" t="s">
        <v>19</v>
      </c>
      <c r="B52" s="76"/>
      <c r="C52" s="76"/>
      <c r="D52" s="76"/>
      <c r="E52" s="76"/>
      <c r="F52" s="76"/>
      <c r="G52" s="76"/>
    </row>
    <row r="53" spans="1:7" ht="33" customHeight="1">
      <c r="A53" s="43" t="s">
        <v>49</v>
      </c>
      <c r="B53" s="35" t="s">
        <v>21</v>
      </c>
      <c r="C53" s="35" t="s">
        <v>11</v>
      </c>
      <c r="D53" s="40">
        <v>9671</v>
      </c>
      <c r="E53" s="36"/>
      <c r="F53" s="36">
        <f>E53*D53</f>
        <v>0</v>
      </c>
      <c r="G53" s="41"/>
    </row>
    <row r="54" spans="1:7" ht="33" customHeight="1">
      <c r="A54" s="43" t="s">
        <v>50</v>
      </c>
      <c r="B54" s="35" t="s">
        <v>51</v>
      </c>
      <c r="C54" s="35" t="s">
        <v>11</v>
      </c>
      <c r="D54" s="40">
        <v>9671</v>
      </c>
      <c r="E54" s="36"/>
      <c r="F54" s="36">
        <f>E54*D54</f>
        <v>0</v>
      </c>
      <c r="G54" s="41"/>
    </row>
    <row r="55" spans="1:7" ht="33" customHeight="1">
      <c r="A55" s="43" t="s">
        <v>52</v>
      </c>
      <c r="B55" s="35" t="s">
        <v>30</v>
      </c>
      <c r="C55" s="35" t="s">
        <v>11</v>
      </c>
      <c r="D55" s="40">
        <v>9671</v>
      </c>
      <c r="E55" s="36"/>
      <c r="F55" s="36">
        <f>E55*D55</f>
        <v>0</v>
      </c>
      <c r="G55" s="41"/>
    </row>
    <row r="56" spans="1:7" ht="33" customHeight="1">
      <c r="A56" s="31"/>
      <c r="B56" s="32"/>
      <c r="C56" s="32"/>
      <c r="D56" s="32"/>
      <c r="E56" s="32" t="s">
        <v>18</v>
      </c>
      <c r="F56" s="33">
        <f>F53+F54+F55</f>
        <v>0</v>
      </c>
      <c r="G56" s="42"/>
    </row>
    <row r="57" spans="1:7" ht="33" customHeight="1">
      <c r="A57" s="32"/>
      <c r="B57" s="32"/>
      <c r="C57" s="32"/>
      <c r="D57" s="32"/>
      <c r="E57" s="32" t="s">
        <v>187</v>
      </c>
      <c r="F57" s="33">
        <f>F51+F56</f>
        <v>0</v>
      </c>
      <c r="G57" s="42"/>
    </row>
    <row r="58" spans="1:7" ht="32.25" customHeight="1">
      <c r="A58" s="73" t="s">
        <v>180</v>
      </c>
      <c r="B58" s="71"/>
      <c r="C58" s="71"/>
      <c r="D58" s="71"/>
      <c r="E58" s="71"/>
      <c r="F58" s="71"/>
      <c r="G58" s="72"/>
    </row>
    <row r="59" spans="1:7" ht="36.75" customHeight="1">
      <c r="A59" s="76" t="s">
        <v>8</v>
      </c>
      <c r="B59" s="76"/>
      <c r="C59" s="76"/>
      <c r="D59" s="76"/>
      <c r="E59" s="76"/>
      <c r="F59" s="76"/>
      <c r="G59" s="76"/>
    </row>
    <row r="60" spans="1:7" ht="34.5" customHeight="1">
      <c r="A60" s="45" t="s">
        <v>53</v>
      </c>
      <c r="B60" s="35" t="s">
        <v>32</v>
      </c>
      <c r="C60" s="35" t="s">
        <v>11</v>
      </c>
      <c r="D60" s="46">
        <v>505.23</v>
      </c>
      <c r="E60" s="36"/>
      <c r="F60" s="36">
        <f>E60*D60</f>
        <v>0</v>
      </c>
      <c r="G60" s="47"/>
    </row>
    <row r="61" spans="1:7" ht="34.5" customHeight="1">
      <c r="A61" s="45" t="s">
        <v>54</v>
      </c>
      <c r="B61" s="35" t="s">
        <v>13</v>
      </c>
      <c r="C61" s="35" t="s">
        <v>11</v>
      </c>
      <c r="D61" s="46">
        <v>459.3</v>
      </c>
      <c r="E61" s="36"/>
      <c r="F61" s="36">
        <f>D61*E61</f>
        <v>0</v>
      </c>
      <c r="G61" s="47"/>
    </row>
    <row r="62" spans="1:7" ht="34.5" customHeight="1">
      <c r="A62" s="45" t="s">
        <v>55</v>
      </c>
      <c r="B62" s="35" t="s">
        <v>15</v>
      </c>
      <c r="C62" s="35" t="s">
        <v>11</v>
      </c>
      <c r="D62" s="46">
        <v>459.3</v>
      </c>
      <c r="E62" s="36"/>
      <c r="F62" s="36">
        <f>D62*E62</f>
        <v>0</v>
      </c>
      <c r="G62" s="47"/>
    </row>
    <row r="63" spans="1:7" ht="34.5" customHeight="1">
      <c r="A63" s="45" t="s">
        <v>56</v>
      </c>
      <c r="B63" s="35" t="s">
        <v>57</v>
      </c>
      <c r="C63" s="35" t="s">
        <v>11</v>
      </c>
      <c r="D63" s="46">
        <v>551.16</v>
      </c>
      <c r="E63" s="36"/>
      <c r="F63" s="36">
        <f>D63*E63</f>
        <v>0</v>
      </c>
      <c r="G63" s="35" t="s">
        <v>37</v>
      </c>
    </row>
    <row r="64" spans="1:7" ht="34.5" customHeight="1">
      <c r="A64" s="45" t="s">
        <v>58</v>
      </c>
      <c r="B64" s="35" t="s">
        <v>59</v>
      </c>
      <c r="C64" s="35" t="s">
        <v>60</v>
      </c>
      <c r="D64" s="46">
        <f>533</f>
        <v>533</v>
      </c>
      <c r="E64" s="36"/>
      <c r="F64" s="36">
        <f>D64*E64</f>
        <v>0</v>
      </c>
      <c r="G64" s="35" t="s">
        <v>37</v>
      </c>
    </row>
    <row r="65" spans="1:7" ht="34.5" customHeight="1">
      <c r="A65" s="31"/>
      <c r="B65" s="32"/>
      <c r="C65" s="32"/>
      <c r="D65" s="32"/>
      <c r="E65" s="32" t="s">
        <v>18</v>
      </c>
      <c r="F65" s="33">
        <f>F60+F61+F62+F63+F64</f>
        <v>0</v>
      </c>
      <c r="G65" s="42"/>
    </row>
    <row r="66" spans="1:7" ht="38.25" customHeight="1">
      <c r="A66" s="76" t="s">
        <v>19</v>
      </c>
      <c r="B66" s="76"/>
      <c r="C66" s="76"/>
      <c r="D66" s="76"/>
      <c r="E66" s="76"/>
      <c r="F66" s="76"/>
      <c r="G66" s="76"/>
    </row>
    <row r="67" spans="1:7" ht="34.5" customHeight="1">
      <c r="A67" s="43" t="s">
        <v>61</v>
      </c>
      <c r="B67" s="35" t="s">
        <v>21</v>
      </c>
      <c r="C67" s="35" t="s">
        <v>11</v>
      </c>
      <c r="D67" s="40">
        <v>459.3</v>
      </c>
      <c r="E67" s="48"/>
      <c r="F67" s="48">
        <f>E67*D67</f>
        <v>0</v>
      </c>
      <c r="G67" s="41"/>
    </row>
    <row r="68" spans="1:7" ht="34.5" customHeight="1">
      <c r="A68" s="43" t="s">
        <v>62</v>
      </c>
      <c r="B68" s="35" t="s">
        <v>63</v>
      </c>
      <c r="C68" s="35" t="s">
        <v>11</v>
      </c>
      <c r="D68" s="40">
        <v>459.3</v>
      </c>
      <c r="E68" s="48"/>
      <c r="F68" s="48">
        <f>E68*D68</f>
        <v>0</v>
      </c>
      <c r="G68" s="41"/>
    </row>
    <row r="69" spans="1:7" ht="34.5" customHeight="1">
      <c r="A69" s="43" t="s">
        <v>64</v>
      </c>
      <c r="B69" s="35" t="s">
        <v>30</v>
      </c>
      <c r="C69" s="35" t="s">
        <v>11</v>
      </c>
      <c r="D69" s="40">
        <v>459.3</v>
      </c>
      <c r="E69" s="48"/>
      <c r="F69" s="48">
        <f>E69*D69</f>
        <v>0</v>
      </c>
      <c r="G69" s="41"/>
    </row>
    <row r="70" spans="1:7" ht="34.5" customHeight="1">
      <c r="A70" s="31"/>
      <c r="B70" s="32"/>
      <c r="C70" s="32"/>
      <c r="D70" s="32"/>
      <c r="E70" s="32" t="s">
        <v>18</v>
      </c>
      <c r="F70" s="33">
        <f>F67+F68+F69</f>
        <v>0</v>
      </c>
      <c r="G70" s="42"/>
    </row>
    <row r="71" spans="1:7" ht="34.5" customHeight="1">
      <c r="A71" s="32"/>
      <c r="B71" s="32"/>
      <c r="C71" s="32"/>
      <c r="D71" s="32"/>
      <c r="E71" s="32" t="s">
        <v>187</v>
      </c>
      <c r="F71" s="33">
        <f>F65+F70</f>
        <v>0</v>
      </c>
      <c r="G71" s="42"/>
    </row>
    <row r="72" spans="1:7" ht="44.25" customHeight="1">
      <c r="A72" s="73" t="s">
        <v>181</v>
      </c>
      <c r="B72" s="71"/>
      <c r="C72" s="71"/>
      <c r="D72" s="71"/>
      <c r="E72" s="71"/>
      <c r="F72" s="71"/>
      <c r="G72" s="72"/>
    </row>
    <row r="73" spans="1:7" ht="27.75" customHeight="1">
      <c r="A73" s="88" t="s">
        <v>8</v>
      </c>
      <c r="B73" s="88"/>
      <c r="C73" s="88"/>
      <c r="D73" s="88"/>
      <c r="E73" s="88"/>
      <c r="F73" s="88"/>
      <c r="G73" s="88"/>
    </row>
    <row r="74" spans="1:7" ht="36" customHeight="1">
      <c r="A74" s="49" t="s">
        <v>65</v>
      </c>
      <c r="B74" s="50" t="s">
        <v>66</v>
      </c>
      <c r="C74" s="35" t="s">
        <v>11</v>
      </c>
      <c r="D74" s="51">
        <v>3871.8</v>
      </c>
      <c r="E74" s="36"/>
      <c r="F74" s="36">
        <f>E74*D74</f>
        <v>0</v>
      </c>
      <c r="G74" s="35" t="s">
        <v>37</v>
      </c>
    </row>
    <row r="75" spans="1:7" ht="36" customHeight="1">
      <c r="A75" s="49" t="s">
        <v>67</v>
      </c>
      <c r="B75" s="50" t="s">
        <v>68</v>
      </c>
      <c r="C75" s="35" t="s">
        <v>11</v>
      </c>
      <c r="D75" s="51">
        <v>3871.8</v>
      </c>
      <c r="E75" s="36"/>
      <c r="F75" s="36">
        <f>E75*D75</f>
        <v>0</v>
      </c>
      <c r="G75" s="35" t="s">
        <v>37</v>
      </c>
    </row>
    <row r="76" spans="1:7" ht="36" customHeight="1">
      <c r="A76" s="49" t="s">
        <v>69</v>
      </c>
      <c r="B76" s="50" t="s">
        <v>13</v>
      </c>
      <c r="C76" s="35" t="s">
        <v>11</v>
      </c>
      <c r="D76" s="51">
        <v>3871.8</v>
      </c>
      <c r="E76" s="36"/>
      <c r="F76" s="36">
        <f>D76*E76</f>
        <v>0</v>
      </c>
      <c r="G76" s="35" t="s">
        <v>37</v>
      </c>
    </row>
    <row r="77" spans="1:7" ht="36" customHeight="1">
      <c r="A77" s="49" t="s">
        <v>70</v>
      </c>
      <c r="B77" s="50" t="s">
        <v>71</v>
      </c>
      <c r="C77" s="35" t="s">
        <v>11</v>
      </c>
      <c r="D77" s="51">
        <v>3871.8</v>
      </c>
      <c r="E77" s="36"/>
      <c r="F77" s="36">
        <f>D77*E77</f>
        <v>0</v>
      </c>
      <c r="G77" s="52"/>
    </row>
    <row r="78" spans="1:7" ht="36" customHeight="1">
      <c r="A78" s="49" t="s">
        <v>72</v>
      </c>
      <c r="B78" s="50" t="s">
        <v>73</v>
      </c>
      <c r="C78" s="35" t="s">
        <v>74</v>
      </c>
      <c r="D78" s="51">
        <v>670</v>
      </c>
      <c r="E78" s="36"/>
      <c r="F78" s="36">
        <f>D78*E78</f>
        <v>0</v>
      </c>
      <c r="G78" s="52"/>
    </row>
    <row r="79" spans="1:7" ht="39.75" customHeight="1">
      <c r="A79" s="31"/>
      <c r="B79" s="32"/>
      <c r="C79" s="32"/>
      <c r="D79" s="32"/>
      <c r="E79" s="32" t="s">
        <v>18</v>
      </c>
      <c r="F79" s="33">
        <f>F74+F75+F76+F77+F78</f>
        <v>0</v>
      </c>
      <c r="G79" s="53"/>
    </row>
    <row r="80" spans="1:7" ht="35.25" customHeight="1">
      <c r="A80" s="81" t="s">
        <v>19</v>
      </c>
      <c r="B80" s="81"/>
      <c r="C80" s="81"/>
      <c r="D80" s="81"/>
      <c r="E80" s="81"/>
      <c r="F80" s="81"/>
      <c r="G80" s="81"/>
    </row>
    <row r="81" spans="1:7" ht="44.25" customHeight="1">
      <c r="A81" s="49" t="s">
        <v>75</v>
      </c>
      <c r="B81" s="50" t="s">
        <v>76</v>
      </c>
      <c r="C81" s="35" t="s">
        <v>11</v>
      </c>
      <c r="D81" s="51">
        <v>3871.8</v>
      </c>
      <c r="E81" s="36"/>
      <c r="F81" s="36">
        <f>E81*D81</f>
        <v>0</v>
      </c>
      <c r="G81" s="54"/>
    </row>
    <row r="82" spans="1:7" ht="44.25" customHeight="1">
      <c r="A82" s="49" t="s">
        <v>77</v>
      </c>
      <c r="B82" s="50" t="s">
        <v>78</v>
      </c>
      <c r="C82" s="35" t="s">
        <v>11</v>
      </c>
      <c r="D82" s="51">
        <v>3871.8</v>
      </c>
      <c r="E82" s="36"/>
      <c r="F82" s="36">
        <f>E82*D82</f>
        <v>0</v>
      </c>
      <c r="G82" s="54"/>
    </row>
    <row r="83" spans="1:7" ht="44.25" customHeight="1">
      <c r="A83" s="49" t="s">
        <v>79</v>
      </c>
      <c r="B83" s="50" t="s">
        <v>80</v>
      </c>
      <c r="C83" s="35" t="s">
        <v>11</v>
      </c>
      <c r="D83" s="51">
        <v>3871.8</v>
      </c>
      <c r="E83" s="36"/>
      <c r="F83" s="36">
        <f>E83*D83</f>
        <v>0</v>
      </c>
      <c r="G83" s="52"/>
    </row>
    <row r="84" spans="1:7" ht="35.25" customHeight="1">
      <c r="A84" s="31"/>
      <c r="B84" s="32"/>
      <c r="C84" s="32"/>
      <c r="D84" s="32"/>
      <c r="E84" s="32" t="s">
        <v>18</v>
      </c>
      <c r="F84" s="33">
        <f>F81+F82+F83</f>
        <v>0</v>
      </c>
      <c r="G84" s="53"/>
    </row>
    <row r="85" spans="1:7" ht="35.25" customHeight="1">
      <c r="A85" s="62"/>
      <c r="B85" s="62"/>
      <c r="C85" s="62"/>
      <c r="D85" s="62"/>
      <c r="E85" s="32" t="s">
        <v>187</v>
      </c>
      <c r="F85" s="33">
        <f>F79+F84</f>
        <v>0</v>
      </c>
      <c r="G85" s="53"/>
    </row>
    <row r="86" spans="1:7" ht="33" customHeight="1">
      <c r="A86" s="73" t="s">
        <v>182</v>
      </c>
      <c r="B86" s="71"/>
      <c r="C86" s="71"/>
      <c r="D86" s="71"/>
      <c r="E86" s="71"/>
      <c r="F86" s="71"/>
      <c r="G86" s="72"/>
    </row>
    <row r="87" spans="1:7" ht="26.25" customHeight="1">
      <c r="A87" s="75" t="s">
        <v>8</v>
      </c>
      <c r="B87" s="75"/>
      <c r="C87" s="75"/>
      <c r="D87" s="75"/>
      <c r="E87" s="75"/>
      <c r="F87" s="75"/>
      <c r="G87" s="75"/>
    </row>
    <row r="88" spans="1:7" ht="35.25" customHeight="1">
      <c r="A88" s="43" t="s">
        <v>81</v>
      </c>
      <c r="B88" s="35" t="s">
        <v>82</v>
      </c>
      <c r="C88" s="35" t="s">
        <v>11</v>
      </c>
      <c r="D88" s="40">
        <v>117.71</v>
      </c>
      <c r="E88" s="36">
        <v>0</v>
      </c>
      <c r="F88" s="36">
        <f>E88*D88</f>
        <v>0</v>
      </c>
      <c r="G88" s="35" t="s">
        <v>37</v>
      </c>
    </row>
    <row r="89" spans="1:7" ht="33" customHeight="1">
      <c r="A89" s="43" t="s">
        <v>83</v>
      </c>
      <c r="B89" s="35" t="s">
        <v>84</v>
      </c>
      <c r="C89" s="35" t="s">
        <v>11</v>
      </c>
      <c r="D89" s="40">
        <v>35.45</v>
      </c>
      <c r="E89" s="36">
        <v>0</v>
      </c>
      <c r="F89" s="36">
        <v>0</v>
      </c>
      <c r="G89" s="35" t="s">
        <v>37</v>
      </c>
    </row>
    <row r="90" spans="1:7" ht="26.25" customHeight="1">
      <c r="A90" s="83" t="s">
        <v>18</v>
      </c>
      <c r="B90" s="84"/>
      <c r="C90" s="84"/>
      <c r="D90" s="84"/>
      <c r="E90" s="85"/>
      <c r="F90" s="33">
        <f>F88+F89</f>
        <v>0</v>
      </c>
      <c r="G90" s="42"/>
    </row>
    <row r="91" spans="1:7" ht="33.75" customHeight="1">
      <c r="A91" s="76" t="s">
        <v>19</v>
      </c>
      <c r="B91" s="76"/>
      <c r="C91" s="76"/>
      <c r="D91" s="76"/>
      <c r="E91" s="76"/>
      <c r="F91" s="76"/>
      <c r="G91" s="76"/>
    </row>
    <row r="92" spans="1:7" ht="39" customHeight="1">
      <c r="A92" s="43" t="s">
        <v>85</v>
      </c>
      <c r="B92" s="35" t="s">
        <v>86</v>
      </c>
      <c r="C92" s="35" t="s">
        <v>11</v>
      </c>
      <c r="D92" s="40">
        <v>117.71</v>
      </c>
      <c r="E92" s="36"/>
      <c r="F92" s="36">
        <f>E92*D92</f>
        <v>0</v>
      </c>
      <c r="G92" s="55"/>
    </row>
    <row r="93" spans="1:7" ht="39" customHeight="1">
      <c r="A93" s="43" t="s">
        <v>87</v>
      </c>
      <c r="B93" s="35" t="s">
        <v>88</v>
      </c>
      <c r="C93" s="35" t="s">
        <v>11</v>
      </c>
      <c r="D93" s="40">
        <v>35.45</v>
      </c>
      <c r="E93" s="36"/>
      <c r="F93" s="36">
        <f>E93*D93</f>
        <v>0</v>
      </c>
      <c r="G93" s="55"/>
    </row>
    <row r="94" spans="1:7" ht="27.75" customHeight="1">
      <c r="A94" s="31"/>
      <c r="B94" s="32"/>
      <c r="C94" s="32"/>
      <c r="D94" s="32"/>
      <c r="E94" s="32" t="s">
        <v>18</v>
      </c>
      <c r="F94" s="33">
        <f>F92+F93</f>
        <v>0</v>
      </c>
      <c r="G94" s="42"/>
    </row>
    <row r="95" spans="1:7" ht="39" customHeight="1">
      <c r="A95" s="32"/>
      <c r="B95" s="32"/>
      <c r="C95" s="32"/>
      <c r="D95" s="32"/>
      <c r="E95" s="32" t="s">
        <v>187</v>
      </c>
      <c r="F95" s="33">
        <f>F90+F94</f>
        <v>0</v>
      </c>
      <c r="G95" s="42"/>
    </row>
    <row r="96" spans="1:7" ht="45.75" customHeight="1">
      <c r="A96" s="73" t="s">
        <v>183</v>
      </c>
      <c r="B96" s="71"/>
      <c r="C96" s="71"/>
      <c r="D96" s="71"/>
      <c r="E96" s="71"/>
      <c r="F96" s="71"/>
      <c r="G96" s="72"/>
    </row>
    <row r="97" spans="1:7" ht="30" customHeight="1">
      <c r="A97" s="75" t="s">
        <v>8</v>
      </c>
      <c r="B97" s="75"/>
      <c r="C97" s="75"/>
      <c r="D97" s="75"/>
      <c r="E97" s="75"/>
      <c r="F97" s="75"/>
      <c r="G97" s="75"/>
    </row>
    <row r="98" spans="1:7" ht="31.5" customHeight="1">
      <c r="A98" s="43" t="s">
        <v>89</v>
      </c>
      <c r="B98" s="35" t="s">
        <v>90</v>
      </c>
      <c r="C98" s="35" t="s">
        <v>11</v>
      </c>
      <c r="D98" s="40">
        <v>9604</v>
      </c>
      <c r="E98" s="36">
        <v>0</v>
      </c>
      <c r="F98" s="36">
        <v>0</v>
      </c>
      <c r="G98" s="35" t="s">
        <v>37</v>
      </c>
    </row>
    <row r="99" spans="1:7" ht="31.5" customHeight="1">
      <c r="A99" s="43" t="s">
        <v>91</v>
      </c>
      <c r="B99" s="35" t="s">
        <v>92</v>
      </c>
      <c r="C99" s="35" t="s">
        <v>11</v>
      </c>
      <c r="D99" s="40">
        <v>9604</v>
      </c>
      <c r="E99" s="36">
        <v>0</v>
      </c>
      <c r="F99" s="36">
        <v>0</v>
      </c>
      <c r="G99" s="35" t="s">
        <v>37</v>
      </c>
    </row>
    <row r="100" spans="1:7" ht="31.5" customHeight="1">
      <c r="A100" s="31"/>
      <c r="B100" s="32"/>
      <c r="C100" s="32"/>
      <c r="D100" s="32"/>
      <c r="E100" s="32" t="s">
        <v>18</v>
      </c>
      <c r="F100" s="33">
        <f>F98+F99</f>
        <v>0</v>
      </c>
      <c r="G100" s="42"/>
    </row>
    <row r="101" spans="1:7" ht="35.25" customHeight="1">
      <c r="A101" s="75" t="s">
        <v>19</v>
      </c>
      <c r="B101" s="75"/>
      <c r="C101" s="75"/>
      <c r="D101" s="75"/>
      <c r="E101" s="75"/>
      <c r="F101" s="75"/>
      <c r="G101" s="75"/>
    </row>
    <row r="102" spans="1:7" ht="36.75" customHeight="1">
      <c r="A102" s="43" t="s">
        <v>93</v>
      </c>
      <c r="B102" s="35" t="s">
        <v>94</v>
      </c>
      <c r="C102" s="35" t="s">
        <v>11</v>
      </c>
      <c r="D102" s="40">
        <v>9604</v>
      </c>
      <c r="E102" s="36"/>
      <c r="F102" s="36">
        <f>E102*D102</f>
        <v>0</v>
      </c>
      <c r="G102" s="55"/>
    </row>
    <row r="103" spans="1:7" ht="27.75" customHeight="1">
      <c r="A103" s="31"/>
      <c r="B103" s="32"/>
      <c r="C103" s="32"/>
      <c r="D103" s="32"/>
      <c r="E103" s="32" t="s">
        <v>18</v>
      </c>
      <c r="F103" s="33">
        <f>F102</f>
        <v>0</v>
      </c>
      <c r="G103" s="42"/>
    </row>
    <row r="104" spans="1:7" ht="27.75" customHeight="1">
      <c r="A104" s="32"/>
      <c r="B104" s="32"/>
      <c r="C104" s="32"/>
      <c r="D104" s="32"/>
      <c r="E104" s="32" t="s">
        <v>187</v>
      </c>
      <c r="F104" s="33">
        <f>F103</f>
        <v>0</v>
      </c>
      <c r="G104" s="42"/>
    </row>
    <row r="105" spans="1:7" ht="33" customHeight="1">
      <c r="A105" s="73" t="s">
        <v>184</v>
      </c>
      <c r="B105" s="71"/>
      <c r="C105" s="71"/>
      <c r="D105" s="71"/>
      <c r="E105" s="71"/>
      <c r="F105" s="71"/>
      <c r="G105" s="72"/>
    </row>
    <row r="106" spans="1:7" ht="19.5" customHeight="1">
      <c r="A106" s="75" t="s">
        <v>8</v>
      </c>
      <c r="B106" s="75"/>
      <c r="C106" s="75"/>
      <c r="D106" s="75"/>
      <c r="E106" s="75"/>
      <c r="F106" s="75"/>
      <c r="G106" s="75"/>
    </row>
    <row r="107" spans="1:7" ht="42.75" customHeight="1">
      <c r="A107" s="43" t="s">
        <v>95</v>
      </c>
      <c r="B107" s="35" t="s">
        <v>96</v>
      </c>
      <c r="C107" s="35" t="s">
        <v>60</v>
      </c>
      <c r="D107" s="56">
        <v>480</v>
      </c>
      <c r="E107" s="36"/>
      <c r="F107" s="36">
        <f>E107*D107</f>
        <v>0</v>
      </c>
      <c r="G107" s="55"/>
    </row>
    <row r="108" spans="1:7" ht="42.75" customHeight="1">
      <c r="A108" s="43" t="s">
        <v>97</v>
      </c>
      <c r="B108" s="35" t="s">
        <v>98</v>
      </c>
      <c r="C108" s="35" t="s">
        <v>11</v>
      </c>
      <c r="D108" s="56">
        <v>328</v>
      </c>
      <c r="E108" s="36"/>
      <c r="F108" s="36">
        <f>E108*D108</f>
        <v>0</v>
      </c>
      <c r="G108" s="55"/>
    </row>
    <row r="109" spans="1:7" ht="42.75" customHeight="1">
      <c r="A109" s="43" t="s">
        <v>99</v>
      </c>
      <c r="B109" s="35" t="s">
        <v>100</v>
      </c>
      <c r="C109" s="35" t="s">
        <v>11</v>
      </c>
      <c r="D109" s="56">
        <v>328</v>
      </c>
      <c r="E109" s="36"/>
      <c r="F109" s="36">
        <f>E109*D109</f>
        <v>0</v>
      </c>
      <c r="G109" s="35" t="s">
        <v>37</v>
      </c>
    </row>
    <row r="110" spans="1:7" ht="42.75" customHeight="1">
      <c r="A110" s="31"/>
      <c r="B110" s="32"/>
      <c r="C110" s="32"/>
      <c r="D110" s="32"/>
      <c r="E110" s="32" t="s">
        <v>18</v>
      </c>
      <c r="F110" s="33">
        <f>F107+F108+F109</f>
        <v>0</v>
      </c>
      <c r="G110" s="42"/>
    </row>
    <row r="111" spans="1:7" ht="37.5" customHeight="1">
      <c r="A111" s="75" t="s">
        <v>19</v>
      </c>
      <c r="B111" s="75"/>
      <c r="C111" s="75"/>
      <c r="D111" s="75"/>
      <c r="E111" s="75"/>
      <c r="F111" s="75"/>
      <c r="G111" s="75"/>
    </row>
    <row r="112" spans="1:7" ht="31.5" customHeight="1">
      <c r="A112" s="43" t="s">
        <v>101</v>
      </c>
      <c r="B112" s="35" t="s">
        <v>102</v>
      </c>
      <c r="C112" s="35" t="s">
        <v>11</v>
      </c>
      <c r="D112" s="56">
        <v>328</v>
      </c>
      <c r="E112" s="36"/>
      <c r="F112" s="36">
        <f>E112*D112</f>
        <v>0</v>
      </c>
      <c r="G112" s="55"/>
    </row>
    <row r="113" spans="1:7" ht="31.5" customHeight="1">
      <c r="A113" s="31"/>
      <c r="B113" s="32"/>
      <c r="C113" s="32"/>
      <c r="D113" s="32"/>
      <c r="E113" s="32" t="s">
        <v>18</v>
      </c>
      <c r="F113" s="33">
        <f>F112</f>
        <v>0</v>
      </c>
      <c r="G113" s="42"/>
    </row>
    <row r="114" spans="1:7" ht="31.5" customHeight="1">
      <c r="A114" s="32"/>
      <c r="B114" s="32"/>
      <c r="C114" s="32"/>
      <c r="D114" s="32"/>
      <c r="E114" s="32" t="s">
        <v>187</v>
      </c>
      <c r="F114" s="33">
        <f>F110+F113</f>
        <v>0</v>
      </c>
      <c r="G114" s="42"/>
    </row>
    <row r="115" spans="1:7" ht="33" customHeight="1" hidden="1">
      <c r="A115" s="86" t="s">
        <v>103</v>
      </c>
      <c r="B115" s="86"/>
      <c r="C115" s="87" t="s">
        <v>104</v>
      </c>
      <c r="D115" s="87"/>
      <c r="E115" s="87"/>
      <c r="F115" s="87"/>
      <c r="G115" s="87"/>
    </row>
    <row r="116" spans="1:7" ht="19.5" customHeight="1" hidden="1">
      <c r="A116" s="75" t="s">
        <v>8</v>
      </c>
      <c r="B116" s="75"/>
      <c r="C116" s="75"/>
      <c r="D116" s="75"/>
      <c r="E116" s="75"/>
      <c r="F116" s="75"/>
      <c r="G116" s="75"/>
    </row>
    <row r="117" spans="1:7" ht="28.5" customHeight="1" hidden="1">
      <c r="A117" s="45" t="s">
        <v>105</v>
      </c>
      <c r="B117" s="35" t="s">
        <v>10</v>
      </c>
      <c r="C117" s="57" t="s">
        <v>11</v>
      </c>
      <c r="D117" s="46">
        <v>0</v>
      </c>
      <c r="E117" s="58">
        <v>895</v>
      </c>
      <c r="F117" s="58">
        <f>E117*D117</f>
        <v>0</v>
      </c>
      <c r="G117" s="47"/>
    </row>
    <row r="118" spans="1:7" ht="25.5" customHeight="1" hidden="1">
      <c r="A118" s="45" t="s">
        <v>106</v>
      </c>
      <c r="B118" s="35" t="s">
        <v>13</v>
      </c>
      <c r="C118" s="57" t="s">
        <v>11</v>
      </c>
      <c r="D118" s="46">
        <v>0</v>
      </c>
      <c r="E118" s="58">
        <v>105</v>
      </c>
      <c r="F118" s="58">
        <f>D118*E118</f>
        <v>0</v>
      </c>
      <c r="G118" s="47"/>
    </row>
    <row r="119" spans="1:7" ht="24.75" customHeight="1" hidden="1">
      <c r="A119" s="45" t="s">
        <v>107</v>
      </c>
      <c r="B119" s="35" t="s">
        <v>15</v>
      </c>
      <c r="C119" s="57" t="s">
        <v>11</v>
      </c>
      <c r="D119" s="46">
        <f>D117</f>
        <v>0</v>
      </c>
      <c r="E119" s="58">
        <v>85</v>
      </c>
      <c r="F119" s="58">
        <f>D119*E119</f>
        <v>0</v>
      </c>
      <c r="G119" s="47"/>
    </row>
    <row r="120" spans="1:7" ht="31.5" customHeight="1" hidden="1">
      <c r="A120" s="45" t="s">
        <v>108</v>
      </c>
      <c r="B120" s="35" t="s">
        <v>109</v>
      </c>
      <c r="C120" s="57" t="s">
        <v>11</v>
      </c>
      <c r="D120" s="46">
        <v>0</v>
      </c>
      <c r="E120" s="58">
        <f>E20</f>
        <v>0</v>
      </c>
      <c r="F120" s="58">
        <f>D120*E120</f>
        <v>0</v>
      </c>
      <c r="G120" s="42"/>
    </row>
    <row r="121" spans="1:7" ht="21.75" customHeight="1" hidden="1">
      <c r="A121" s="82" t="s">
        <v>18</v>
      </c>
      <c r="B121" s="82"/>
      <c r="C121" s="82"/>
      <c r="D121" s="82"/>
      <c r="E121" s="82"/>
      <c r="F121" s="44">
        <f>F117+F118+F119+F120</f>
        <v>0</v>
      </c>
      <c r="G121" s="42"/>
    </row>
    <row r="122" spans="1:7" ht="19.5" customHeight="1" hidden="1">
      <c r="A122" s="75" t="s">
        <v>19</v>
      </c>
      <c r="B122" s="75"/>
      <c r="C122" s="75"/>
      <c r="D122" s="75"/>
      <c r="E122" s="75"/>
      <c r="F122" s="75"/>
      <c r="G122" s="75"/>
    </row>
    <row r="123" spans="1:7" ht="28.5" customHeight="1" hidden="1">
      <c r="A123" s="45" t="s">
        <v>110</v>
      </c>
      <c r="B123" s="35" t="s">
        <v>111</v>
      </c>
      <c r="C123" s="57" t="s">
        <v>11</v>
      </c>
      <c r="D123" s="46">
        <v>0</v>
      </c>
      <c r="E123" s="58">
        <v>160</v>
      </c>
      <c r="F123" s="58">
        <f aca="true" t="shared" si="1" ref="F123:F129">E123*D123</f>
        <v>0</v>
      </c>
      <c r="G123" s="42"/>
    </row>
    <row r="124" spans="1:7" ht="27" customHeight="1" hidden="1">
      <c r="A124" s="45" t="s">
        <v>112</v>
      </c>
      <c r="B124" s="35" t="s">
        <v>21</v>
      </c>
      <c r="C124" s="57" t="s">
        <v>11</v>
      </c>
      <c r="D124" s="46">
        <v>0</v>
      </c>
      <c r="E124" s="58">
        <v>310</v>
      </c>
      <c r="F124" s="58">
        <f t="shared" si="1"/>
        <v>0</v>
      </c>
      <c r="G124" s="47"/>
    </row>
    <row r="125" spans="1:7" ht="27" customHeight="1" hidden="1">
      <c r="A125" s="45" t="s">
        <v>113</v>
      </c>
      <c r="B125" s="35" t="s">
        <v>23</v>
      </c>
      <c r="C125" s="57" t="s">
        <v>11</v>
      </c>
      <c r="D125" s="46">
        <f>D124</f>
        <v>0</v>
      </c>
      <c r="E125" s="58">
        <v>50</v>
      </c>
      <c r="F125" s="58">
        <f t="shared" si="1"/>
        <v>0</v>
      </c>
      <c r="G125" s="47"/>
    </row>
    <row r="126" spans="1:7" ht="27" customHeight="1" hidden="1">
      <c r="A126" s="45" t="s">
        <v>114</v>
      </c>
      <c r="B126" s="35" t="s">
        <v>25</v>
      </c>
      <c r="C126" s="57" t="s">
        <v>11</v>
      </c>
      <c r="D126" s="46">
        <f>D124</f>
        <v>0</v>
      </c>
      <c r="E126" s="58">
        <v>250</v>
      </c>
      <c r="F126" s="58">
        <f t="shared" si="1"/>
        <v>0</v>
      </c>
      <c r="G126" s="47"/>
    </row>
    <row r="127" spans="1:7" ht="31.5" customHeight="1" hidden="1">
      <c r="A127" s="45" t="s">
        <v>115</v>
      </c>
      <c r="B127" s="35" t="s">
        <v>27</v>
      </c>
      <c r="C127" s="57" t="s">
        <v>11</v>
      </c>
      <c r="D127" s="46">
        <f>D124</f>
        <v>0</v>
      </c>
      <c r="E127" s="58">
        <v>120</v>
      </c>
      <c r="F127" s="58">
        <f t="shared" si="1"/>
        <v>0</v>
      </c>
      <c r="G127" s="47"/>
    </row>
    <row r="128" spans="1:7" ht="30.75" customHeight="1" hidden="1">
      <c r="A128" s="45" t="s">
        <v>116</v>
      </c>
      <c r="B128" s="35" t="s">
        <v>29</v>
      </c>
      <c r="C128" s="57" t="s">
        <v>11</v>
      </c>
      <c r="D128" s="46">
        <f>D124</f>
        <v>0</v>
      </c>
      <c r="E128" s="58">
        <v>520</v>
      </c>
      <c r="F128" s="58">
        <f t="shared" si="1"/>
        <v>0</v>
      </c>
      <c r="G128" s="47"/>
    </row>
    <row r="129" spans="1:7" ht="26.25" customHeight="1" hidden="1">
      <c r="A129" s="45" t="s">
        <v>117</v>
      </c>
      <c r="B129" s="35" t="s">
        <v>30</v>
      </c>
      <c r="C129" s="57" t="s">
        <v>11</v>
      </c>
      <c r="D129" s="46">
        <f>D124</f>
        <v>0</v>
      </c>
      <c r="E129" s="58">
        <v>50</v>
      </c>
      <c r="F129" s="58">
        <f t="shared" si="1"/>
        <v>0</v>
      </c>
      <c r="G129" s="47"/>
    </row>
    <row r="130" spans="1:7" ht="21.75" customHeight="1" hidden="1">
      <c r="A130" s="82" t="s">
        <v>18</v>
      </c>
      <c r="B130" s="82"/>
      <c r="C130" s="82"/>
      <c r="D130" s="82"/>
      <c r="E130" s="82"/>
      <c r="F130" s="44">
        <f>F123+F124+F125+F126+F127+F128+F129</f>
        <v>0</v>
      </c>
      <c r="G130" s="42"/>
    </row>
    <row r="131" spans="1:7" ht="19.5" customHeight="1" hidden="1">
      <c r="A131" s="75" t="s">
        <v>118</v>
      </c>
      <c r="B131" s="75"/>
      <c r="C131" s="75"/>
      <c r="D131" s="75"/>
      <c r="E131" s="75"/>
      <c r="F131" s="75"/>
      <c r="G131" s="75"/>
    </row>
    <row r="132" spans="1:7" ht="46.5" customHeight="1">
      <c r="A132" s="73" t="s">
        <v>185</v>
      </c>
      <c r="B132" s="71"/>
      <c r="C132" s="71"/>
      <c r="D132" s="71"/>
      <c r="E132" s="71"/>
      <c r="F132" s="71"/>
      <c r="G132" s="72"/>
    </row>
    <row r="133" spans="1:7" ht="35.25" customHeight="1">
      <c r="A133" s="75" t="s">
        <v>8</v>
      </c>
      <c r="B133" s="75"/>
      <c r="C133" s="75"/>
      <c r="D133" s="75"/>
      <c r="E133" s="75"/>
      <c r="F133" s="75"/>
      <c r="G133" s="75"/>
    </row>
    <row r="134" spans="1:7" ht="48" customHeight="1">
      <c r="A134" s="43" t="s">
        <v>120</v>
      </c>
      <c r="B134" s="35" t="s">
        <v>151</v>
      </c>
      <c r="C134" s="35" t="s">
        <v>60</v>
      </c>
      <c r="D134" s="35">
        <v>214</v>
      </c>
      <c r="E134" s="36"/>
      <c r="F134" s="36">
        <f>E134*D134</f>
        <v>0</v>
      </c>
      <c r="G134" s="55"/>
    </row>
    <row r="135" spans="1:7" ht="39" customHeight="1">
      <c r="A135" s="43" t="s">
        <v>121</v>
      </c>
      <c r="B135" s="35" t="s">
        <v>122</v>
      </c>
      <c r="C135" s="35" t="s">
        <v>60</v>
      </c>
      <c r="D135" s="35">
        <v>422</v>
      </c>
      <c r="E135" s="36"/>
      <c r="F135" s="36">
        <f>E135*D135</f>
        <v>0</v>
      </c>
      <c r="G135" s="55"/>
    </row>
    <row r="136" spans="1:7" ht="39" customHeight="1">
      <c r="A136" s="31"/>
      <c r="B136" s="32"/>
      <c r="C136" s="32"/>
      <c r="D136" s="32"/>
      <c r="E136" s="32" t="s">
        <v>18</v>
      </c>
      <c r="F136" s="33">
        <f>F134+F135</f>
        <v>0</v>
      </c>
      <c r="G136" s="42"/>
    </row>
    <row r="137" spans="1:7" ht="30" customHeight="1">
      <c r="A137" s="75" t="s">
        <v>19</v>
      </c>
      <c r="B137" s="75"/>
      <c r="C137" s="75"/>
      <c r="D137" s="75"/>
      <c r="E137" s="75"/>
      <c r="F137" s="75"/>
      <c r="G137" s="75"/>
    </row>
    <row r="138" spans="1:7" ht="30" customHeight="1">
      <c r="A138" s="59" t="s">
        <v>153</v>
      </c>
      <c r="B138" s="60" t="s">
        <v>150</v>
      </c>
      <c r="C138" s="35" t="s">
        <v>60</v>
      </c>
      <c r="D138" s="60">
        <v>214</v>
      </c>
      <c r="E138" s="36"/>
      <c r="F138" s="36">
        <f>E138*D138</f>
        <v>0</v>
      </c>
      <c r="G138" s="55"/>
    </row>
    <row r="139" spans="1:7" ht="30.75" customHeight="1">
      <c r="A139" s="59" t="s">
        <v>123</v>
      </c>
      <c r="B139" s="60" t="s">
        <v>124</v>
      </c>
      <c r="C139" s="35" t="s">
        <v>60</v>
      </c>
      <c r="D139" s="60">
        <v>422</v>
      </c>
      <c r="E139" s="36"/>
      <c r="F139" s="36">
        <f>E139*D139</f>
        <v>0</v>
      </c>
      <c r="G139" s="55"/>
    </row>
    <row r="140" spans="1:7" ht="21.75" customHeight="1">
      <c r="A140" s="31"/>
      <c r="B140" s="32"/>
      <c r="C140" s="32"/>
      <c r="D140" s="32"/>
      <c r="E140" s="32" t="s">
        <v>18</v>
      </c>
      <c r="F140" s="33">
        <f>F138+F139</f>
        <v>0</v>
      </c>
      <c r="G140" s="42"/>
    </row>
    <row r="141" spans="1:7" ht="45" customHeight="1">
      <c r="A141" s="32"/>
      <c r="B141" s="32"/>
      <c r="C141" s="32"/>
      <c r="D141" s="32"/>
      <c r="E141" s="32" t="s">
        <v>187</v>
      </c>
      <c r="F141" s="33">
        <f>F136+F140</f>
        <v>0</v>
      </c>
      <c r="G141" s="42"/>
    </row>
    <row r="142" spans="1:7" ht="40.5" customHeight="1">
      <c r="A142" s="73" t="s">
        <v>186</v>
      </c>
      <c r="B142" s="71"/>
      <c r="C142" s="71"/>
      <c r="D142" s="71"/>
      <c r="E142" s="71"/>
      <c r="F142" s="71"/>
      <c r="G142" s="72"/>
    </row>
    <row r="143" spans="1:7" ht="33" customHeight="1">
      <c r="A143" s="75" t="s">
        <v>8</v>
      </c>
      <c r="B143" s="75"/>
      <c r="C143" s="75"/>
      <c r="D143" s="75"/>
      <c r="E143" s="75"/>
      <c r="F143" s="75"/>
      <c r="G143" s="75"/>
    </row>
    <row r="144" spans="1:7" ht="47.25" customHeight="1">
      <c r="A144" s="43" t="s">
        <v>105</v>
      </c>
      <c r="B144" s="35" t="s">
        <v>125</v>
      </c>
      <c r="C144" s="35" t="s">
        <v>0</v>
      </c>
      <c r="D144" s="56">
        <v>550.4</v>
      </c>
      <c r="E144" s="36"/>
      <c r="F144" s="36">
        <v>0</v>
      </c>
      <c r="G144" s="35" t="s">
        <v>37</v>
      </c>
    </row>
    <row r="145" spans="1:7" ht="52.5" customHeight="1">
      <c r="A145" s="49" t="s">
        <v>106</v>
      </c>
      <c r="B145" s="35" t="s">
        <v>149</v>
      </c>
      <c r="C145" s="35" t="s">
        <v>60</v>
      </c>
      <c r="D145" s="56">
        <v>3857</v>
      </c>
      <c r="E145" s="36"/>
      <c r="F145" s="36">
        <f>D145*E145</f>
        <v>0</v>
      </c>
      <c r="G145" s="54"/>
    </row>
    <row r="146" spans="1:7" ht="50.25" customHeight="1">
      <c r="A146" s="49" t="s">
        <v>107</v>
      </c>
      <c r="B146" s="35" t="s">
        <v>154</v>
      </c>
      <c r="C146" s="35" t="s">
        <v>60</v>
      </c>
      <c r="D146" s="56">
        <v>3857</v>
      </c>
      <c r="E146" s="36"/>
      <c r="F146" s="36">
        <v>0</v>
      </c>
      <c r="G146" s="35" t="s">
        <v>37</v>
      </c>
    </row>
    <row r="147" spans="1:7" ht="50.25" customHeight="1">
      <c r="A147" s="43" t="s">
        <v>108</v>
      </c>
      <c r="B147" s="35" t="s">
        <v>126</v>
      </c>
      <c r="C147" s="35" t="s">
        <v>127</v>
      </c>
      <c r="D147" s="56">
        <v>1460.64</v>
      </c>
      <c r="E147" s="36"/>
      <c r="F147" s="36">
        <v>0</v>
      </c>
      <c r="G147" s="35" t="s">
        <v>37</v>
      </c>
    </row>
    <row r="148" spans="1:7" ht="50.25" customHeight="1">
      <c r="A148" s="43" t="s">
        <v>110</v>
      </c>
      <c r="B148" s="35" t="s">
        <v>128</v>
      </c>
      <c r="C148" s="35" t="s">
        <v>11</v>
      </c>
      <c r="D148" s="40">
        <v>9737.61</v>
      </c>
      <c r="E148" s="36"/>
      <c r="F148" s="36">
        <f>D148*E148</f>
        <v>0</v>
      </c>
      <c r="G148" s="35" t="s">
        <v>37</v>
      </c>
    </row>
    <row r="149" spans="1:7" ht="45" customHeight="1">
      <c r="A149" s="63" t="s">
        <v>112</v>
      </c>
      <c r="B149" s="64" t="s">
        <v>156</v>
      </c>
      <c r="C149" s="64" t="s">
        <v>60</v>
      </c>
      <c r="D149" s="65">
        <v>72</v>
      </c>
      <c r="E149" s="66"/>
      <c r="F149" s="66">
        <f>D149*E149</f>
        <v>0</v>
      </c>
      <c r="G149" s="67"/>
    </row>
    <row r="150" spans="1:7" ht="45" customHeight="1">
      <c r="A150" s="43" t="s">
        <v>113</v>
      </c>
      <c r="B150" s="35" t="s">
        <v>129</v>
      </c>
      <c r="C150" s="35" t="s">
        <v>11</v>
      </c>
      <c r="D150" s="56">
        <v>920.41</v>
      </c>
      <c r="E150" s="36"/>
      <c r="F150" s="36">
        <f>D150*E150</f>
        <v>0</v>
      </c>
      <c r="G150" s="55"/>
    </row>
    <row r="151" spans="1:7" ht="45" customHeight="1">
      <c r="A151" s="43" t="s">
        <v>114</v>
      </c>
      <c r="B151" s="35" t="s">
        <v>130</v>
      </c>
      <c r="C151" s="35" t="s">
        <v>11</v>
      </c>
      <c r="D151" s="56">
        <v>180.4</v>
      </c>
      <c r="E151" s="36"/>
      <c r="F151" s="36">
        <f>D151*E151</f>
        <v>0</v>
      </c>
      <c r="G151" s="35" t="s">
        <v>37</v>
      </c>
    </row>
    <row r="152" spans="1:7" ht="45" customHeight="1">
      <c r="A152" s="43" t="s">
        <v>115</v>
      </c>
      <c r="B152" s="35" t="s">
        <v>131</v>
      </c>
      <c r="C152" s="35" t="s">
        <v>0</v>
      </c>
      <c r="D152" s="56">
        <v>102.38</v>
      </c>
      <c r="E152" s="36"/>
      <c r="F152" s="36">
        <v>0</v>
      </c>
      <c r="G152" s="35" t="s">
        <v>37</v>
      </c>
    </row>
    <row r="153" spans="1:7" ht="33" customHeight="1">
      <c r="A153" s="31"/>
      <c r="B153" s="32"/>
      <c r="C153" s="32"/>
      <c r="D153" s="32"/>
      <c r="E153" s="32" t="s">
        <v>18</v>
      </c>
      <c r="F153" s="33">
        <f>F144+F145+F147+F148+F149+F150+F151+F152</f>
        <v>0</v>
      </c>
      <c r="G153" s="42"/>
    </row>
    <row r="154" spans="1:7" ht="25.5" customHeight="1">
      <c r="A154" s="75" t="s">
        <v>19</v>
      </c>
      <c r="B154" s="75"/>
      <c r="C154" s="75"/>
      <c r="D154" s="75"/>
      <c r="E154" s="75"/>
      <c r="F154" s="75"/>
      <c r="G154" s="75"/>
    </row>
    <row r="155" spans="1:7" ht="37.5" customHeight="1">
      <c r="A155" s="43" t="s">
        <v>116</v>
      </c>
      <c r="B155" s="35" t="s">
        <v>132</v>
      </c>
      <c r="C155" s="35" t="s">
        <v>11</v>
      </c>
      <c r="D155" s="56">
        <v>920.41</v>
      </c>
      <c r="E155" s="36"/>
      <c r="F155" s="36">
        <f aca="true" t="shared" si="2" ref="F155:F163">E155*D155</f>
        <v>0</v>
      </c>
      <c r="G155" s="55"/>
    </row>
    <row r="156" spans="1:7" ht="37.5" customHeight="1">
      <c r="A156" s="43" t="s">
        <v>117</v>
      </c>
      <c r="B156" s="35" t="s">
        <v>133</v>
      </c>
      <c r="C156" s="35" t="s">
        <v>11</v>
      </c>
      <c r="D156" s="56">
        <v>9737.61</v>
      </c>
      <c r="E156" s="36"/>
      <c r="F156" s="36">
        <f t="shared" si="2"/>
        <v>0</v>
      </c>
      <c r="G156" s="55"/>
    </row>
    <row r="157" spans="1:7" ht="37.5" customHeight="1">
      <c r="A157" s="43" t="s">
        <v>119</v>
      </c>
      <c r="B157" s="35" t="s">
        <v>134</v>
      </c>
      <c r="C157" s="35" t="s">
        <v>0</v>
      </c>
      <c r="D157" s="56">
        <v>550.4</v>
      </c>
      <c r="E157" s="36"/>
      <c r="F157" s="36">
        <f t="shared" si="2"/>
        <v>0</v>
      </c>
      <c r="G157" s="55"/>
    </row>
    <row r="158" spans="1:7" ht="37.5" customHeight="1">
      <c r="A158" s="43" t="s">
        <v>135</v>
      </c>
      <c r="B158" s="35" t="s">
        <v>136</v>
      </c>
      <c r="C158" s="35" t="s">
        <v>11</v>
      </c>
      <c r="D158" s="56">
        <v>15417.1</v>
      </c>
      <c r="E158" s="36"/>
      <c r="F158" s="36">
        <f t="shared" si="2"/>
        <v>0</v>
      </c>
      <c r="G158" s="55"/>
    </row>
    <row r="159" spans="1:7" ht="47.25" customHeight="1">
      <c r="A159" s="43" t="s">
        <v>137</v>
      </c>
      <c r="B159" s="35" t="s">
        <v>190</v>
      </c>
      <c r="C159" s="35" t="s">
        <v>11</v>
      </c>
      <c r="D159" s="56">
        <v>3871.8</v>
      </c>
      <c r="E159" s="36"/>
      <c r="F159" s="36">
        <f t="shared" si="2"/>
        <v>0</v>
      </c>
      <c r="G159" s="55"/>
    </row>
    <row r="160" spans="1:7" ht="37.5" customHeight="1">
      <c r="A160" s="43" t="s">
        <v>138</v>
      </c>
      <c r="B160" s="35" t="s">
        <v>139</v>
      </c>
      <c r="C160" s="35" t="s">
        <v>11</v>
      </c>
      <c r="D160" s="61">
        <v>15684.81</v>
      </c>
      <c r="E160" s="36"/>
      <c r="F160" s="36">
        <f t="shared" si="2"/>
        <v>0</v>
      </c>
      <c r="G160" s="55"/>
    </row>
    <row r="161" spans="1:7" ht="37.5" customHeight="1">
      <c r="A161" s="43" t="s">
        <v>140</v>
      </c>
      <c r="B161" s="35" t="s">
        <v>148</v>
      </c>
      <c r="C161" s="35" t="s">
        <v>11</v>
      </c>
      <c r="D161" s="61">
        <v>180.4</v>
      </c>
      <c r="E161" s="36"/>
      <c r="F161" s="36">
        <f t="shared" si="2"/>
        <v>0</v>
      </c>
      <c r="G161" s="55"/>
    </row>
    <row r="162" spans="1:7" ht="33" customHeight="1">
      <c r="A162" s="43" t="s">
        <v>142</v>
      </c>
      <c r="B162" s="35" t="s">
        <v>141</v>
      </c>
      <c r="C162" s="35" t="s">
        <v>11</v>
      </c>
      <c r="D162" s="61">
        <v>180.4</v>
      </c>
      <c r="E162" s="36"/>
      <c r="F162" s="36">
        <f t="shared" si="2"/>
        <v>0</v>
      </c>
      <c r="G162" s="55"/>
    </row>
    <row r="163" spans="1:7" ht="25.5" customHeight="1">
      <c r="A163" s="43" t="s">
        <v>155</v>
      </c>
      <c r="B163" s="35" t="s">
        <v>143</v>
      </c>
      <c r="C163" s="35" t="s">
        <v>0</v>
      </c>
      <c r="D163" s="61">
        <v>102.38</v>
      </c>
      <c r="E163" s="36"/>
      <c r="F163" s="36">
        <f t="shared" si="2"/>
        <v>0</v>
      </c>
      <c r="G163" s="55"/>
    </row>
    <row r="164" spans="1:7" ht="30" customHeight="1">
      <c r="A164" s="31"/>
      <c r="B164" s="32"/>
      <c r="C164" s="32"/>
      <c r="D164" s="32"/>
      <c r="E164" s="32" t="s">
        <v>18</v>
      </c>
      <c r="F164" s="33">
        <f>F155+F161+F156+F157+F158+F159+F160+F162+F163</f>
        <v>0</v>
      </c>
      <c r="G164" s="42"/>
    </row>
    <row r="165" spans="1:7" ht="48.75" customHeight="1">
      <c r="A165" s="31"/>
      <c r="B165" s="32"/>
      <c r="C165" s="32"/>
      <c r="D165" s="31"/>
      <c r="E165" s="32" t="s">
        <v>187</v>
      </c>
      <c r="F165" s="33">
        <f>F153+F164</f>
        <v>0</v>
      </c>
      <c r="G165" s="42"/>
    </row>
    <row r="166" spans="1:7" ht="27" customHeight="1">
      <c r="A166" s="28"/>
      <c r="B166" s="91" t="s">
        <v>144</v>
      </c>
      <c r="C166" s="91"/>
      <c r="D166" s="91"/>
      <c r="E166" s="91"/>
      <c r="F166" s="34">
        <f>F21+F37+F51+F65+F79+F90+F100+F110+F121+F136+F153</f>
        <v>0</v>
      </c>
      <c r="G166" s="29"/>
    </row>
    <row r="167" spans="1:7" ht="27" customHeight="1">
      <c r="A167" s="28"/>
      <c r="B167" s="91" t="s">
        <v>145</v>
      </c>
      <c r="C167" s="91"/>
      <c r="D167" s="91"/>
      <c r="E167" s="91"/>
      <c r="F167" s="27">
        <f>F29+F43+F56+F70+F84+F94+F103+F113+F130+F140+F164</f>
        <v>0</v>
      </c>
      <c r="G167" s="29"/>
    </row>
    <row r="168" spans="1:7" ht="27" customHeight="1">
      <c r="A168" s="28"/>
      <c r="B168" s="91" t="s">
        <v>146</v>
      </c>
      <c r="C168" s="91"/>
      <c r="D168" s="91"/>
      <c r="E168" s="91"/>
      <c r="F168" s="27">
        <f>F30+F44+F57+F71+F85+F95+F104+F114+F141+F165</f>
        <v>0</v>
      </c>
      <c r="G168" s="29"/>
    </row>
    <row r="169" spans="1:7" ht="21.75" customHeight="1">
      <c r="A169" s="89" t="s">
        <v>147</v>
      </c>
      <c r="B169" s="89"/>
      <c r="C169" s="89"/>
      <c r="D169" s="89"/>
      <c r="E169" s="89"/>
      <c r="F169" s="27">
        <f>F168*20/120</f>
        <v>0</v>
      </c>
      <c r="G169" s="30"/>
    </row>
    <row r="170" spans="1:7" ht="21.75" customHeight="1">
      <c r="A170" s="11"/>
      <c r="B170" s="10"/>
      <c r="C170" s="10"/>
      <c r="D170" s="10"/>
      <c r="E170" s="10"/>
      <c r="F170" s="12"/>
      <c r="G170" s="4"/>
    </row>
    <row r="171" spans="1:7" ht="27" customHeight="1">
      <c r="A171" s="9"/>
      <c r="B171" s="9"/>
      <c r="C171" s="90"/>
      <c r="D171" s="90"/>
      <c r="E171" s="90"/>
      <c r="F171" s="90"/>
      <c r="G171" s="4"/>
    </row>
    <row r="176" ht="15" customHeight="1"/>
  </sheetData>
  <sheetProtection selectLockedCells="1" selectUnlockedCells="1"/>
  <mergeCells count="51">
    <mergeCell ref="C12:G12"/>
    <mergeCell ref="C11:G11"/>
    <mergeCell ref="C10:G10"/>
    <mergeCell ref="A169:E169"/>
    <mergeCell ref="C171:F171"/>
    <mergeCell ref="A154:G154"/>
    <mergeCell ref="B166:E166"/>
    <mergeCell ref="B167:E167"/>
    <mergeCell ref="B168:E168"/>
    <mergeCell ref="A131:G131"/>
    <mergeCell ref="A106:G106"/>
    <mergeCell ref="A111:G111"/>
    <mergeCell ref="A143:G143"/>
    <mergeCell ref="A133:G133"/>
    <mergeCell ref="A137:G137"/>
    <mergeCell ref="A142:G142"/>
    <mergeCell ref="A52:G52"/>
    <mergeCell ref="A59:G59"/>
    <mergeCell ref="A66:G66"/>
    <mergeCell ref="A90:E90"/>
    <mergeCell ref="A91:G91"/>
    <mergeCell ref="A115:B115"/>
    <mergeCell ref="C115:G115"/>
    <mergeCell ref="A97:G97"/>
    <mergeCell ref="A101:G101"/>
    <mergeCell ref="A73:G73"/>
    <mergeCell ref="A80:G80"/>
    <mergeCell ref="A87:G87"/>
    <mergeCell ref="A96:G96"/>
    <mergeCell ref="A105:G105"/>
    <mergeCell ref="A132:G132"/>
    <mergeCell ref="A86:G86"/>
    <mergeCell ref="A116:G116"/>
    <mergeCell ref="A121:E121"/>
    <mergeCell ref="A122:G122"/>
    <mergeCell ref="A130:E130"/>
    <mergeCell ref="A2:D2"/>
    <mergeCell ref="A4:B4"/>
    <mergeCell ref="A6:G6"/>
    <mergeCell ref="A7:G7"/>
    <mergeCell ref="A9:G9"/>
    <mergeCell ref="A16:G16"/>
    <mergeCell ref="A15:G15"/>
    <mergeCell ref="A31:G31"/>
    <mergeCell ref="A45:G45"/>
    <mergeCell ref="A58:G58"/>
    <mergeCell ref="A72:G72"/>
    <mergeCell ref="A22:G22"/>
    <mergeCell ref="A32:G32"/>
    <mergeCell ref="A38:G38"/>
    <mergeCell ref="A46:G46"/>
  </mergeCells>
  <printOptions/>
  <pageMargins left="0.7874015748031497" right="0.7086614173228347" top="0.1968503937007874" bottom="0.3937007874015748" header="0.5118110236220472" footer="0.5118110236220472"/>
  <pageSetup fitToHeight="0" fitToWidth="1" horizontalDpi="600" verticalDpi="600" orientation="portrait" paperSize="9" scale="61" r:id="rId1"/>
  <rowBreaks count="4" manualBreakCount="4">
    <brk id="44" max="6" man="1"/>
    <brk id="71" max="6" man="1"/>
    <brk id="104" max="6" man="1"/>
    <brk id="1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39.7109375" style="0" customWidth="1"/>
    <col min="5" max="5" width="24.28125" style="0" customWidth="1"/>
    <col min="6" max="6" width="21.8515625" style="0" customWidth="1"/>
  </cols>
  <sheetData>
    <row r="1" spans="1:6" ht="15.75">
      <c r="A1" s="94" t="s">
        <v>196</v>
      </c>
      <c r="B1" s="94"/>
      <c r="C1" s="94"/>
      <c r="D1" s="94"/>
      <c r="E1" s="94"/>
      <c r="F1" s="94"/>
    </row>
    <row r="2" spans="1:6" ht="15">
      <c r="A2" s="95" t="s">
        <v>157</v>
      </c>
      <c r="B2" s="96"/>
      <c r="C2" s="96"/>
      <c r="D2" s="96"/>
      <c r="E2" s="96"/>
      <c r="F2" s="96"/>
    </row>
    <row r="3" spans="1:6" ht="60" customHeight="1">
      <c r="A3" s="13">
        <v>1</v>
      </c>
      <c r="B3" s="14" t="s">
        <v>158</v>
      </c>
      <c r="C3" s="15" t="s">
        <v>60</v>
      </c>
      <c r="D3" s="16">
        <v>2</v>
      </c>
      <c r="E3" s="17"/>
      <c r="F3" s="17">
        <f>E3*D3</f>
        <v>0</v>
      </c>
    </row>
    <row r="4" spans="1:6" ht="60" customHeight="1">
      <c r="A4" s="18" t="s">
        <v>9</v>
      </c>
      <c r="B4" s="19" t="s">
        <v>159</v>
      </c>
      <c r="C4" s="15" t="s">
        <v>60</v>
      </c>
      <c r="D4" s="16">
        <v>1</v>
      </c>
      <c r="E4" s="17"/>
      <c r="F4" s="17">
        <f aca="true" t="shared" si="0" ref="F4:F14">E4*D4</f>
        <v>0</v>
      </c>
    </row>
    <row r="5" spans="1:6" ht="60" customHeight="1">
      <c r="A5" s="18" t="s">
        <v>12</v>
      </c>
      <c r="B5" s="19" t="s">
        <v>160</v>
      </c>
      <c r="C5" s="15" t="s">
        <v>60</v>
      </c>
      <c r="D5" s="16">
        <v>1</v>
      </c>
      <c r="E5" s="17"/>
      <c r="F5" s="17">
        <f t="shared" si="0"/>
        <v>0</v>
      </c>
    </row>
    <row r="6" spans="1:6" ht="60" customHeight="1">
      <c r="A6" s="18" t="s">
        <v>12</v>
      </c>
      <c r="B6" s="19" t="s">
        <v>161</v>
      </c>
      <c r="C6" s="15" t="s">
        <v>60</v>
      </c>
      <c r="D6" s="16">
        <v>1</v>
      </c>
      <c r="E6" s="17"/>
      <c r="F6" s="17">
        <f>E6*D6</f>
        <v>0</v>
      </c>
    </row>
    <row r="7" spans="1:6" ht="60" customHeight="1">
      <c r="A7" s="18" t="s">
        <v>12</v>
      </c>
      <c r="B7" s="19" t="s">
        <v>162</v>
      </c>
      <c r="C7" s="15" t="s">
        <v>60</v>
      </c>
      <c r="D7" s="16">
        <v>1</v>
      </c>
      <c r="E7" s="17"/>
      <c r="F7" s="17">
        <f>E7*D7</f>
        <v>0</v>
      </c>
    </row>
    <row r="8" spans="1:6" ht="36.75" customHeight="1">
      <c r="A8" s="13">
        <v>2</v>
      </c>
      <c r="B8" s="19" t="s">
        <v>163</v>
      </c>
      <c r="C8" s="15" t="s">
        <v>60</v>
      </c>
      <c r="D8" s="16">
        <f>(D3+D4+D5)*3</f>
        <v>12</v>
      </c>
      <c r="E8" s="17"/>
      <c r="F8" s="17">
        <f t="shared" si="0"/>
        <v>0</v>
      </c>
    </row>
    <row r="9" spans="1:6" ht="36.75" customHeight="1">
      <c r="A9" s="13">
        <v>3</v>
      </c>
      <c r="B9" s="19" t="s">
        <v>164</v>
      </c>
      <c r="C9" s="15" t="s">
        <v>60</v>
      </c>
      <c r="D9" s="16">
        <f>D8</f>
        <v>12</v>
      </c>
      <c r="E9" s="17"/>
      <c r="F9" s="17">
        <f t="shared" si="0"/>
        <v>0</v>
      </c>
    </row>
    <row r="10" spans="1:6" ht="36.75" customHeight="1">
      <c r="A10" s="13">
        <v>4</v>
      </c>
      <c r="B10" s="19" t="s">
        <v>165</v>
      </c>
      <c r="C10" s="15" t="s">
        <v>60</v>
      </c>
      <c r="D10" s="16">
        <f>D8</f>
        <v>12</v>
      </c>
      <c r="E10" s="17"/>
      <c r="F10" s="17">
        <f t="shared" si="0"/>
        <v>0</v>
      </c>
    </row>
    <row r="11" spans="1:6" ht="36.75" customHeight="1">
      <c r="A11" s="13">
        <v>5</v>
      </c>
      <c r="B11" s="19" t="s">
        <v>166</v>
      </c>
      <c r="C11" s="15" t="s">
        <v>60</v>
      </c>
      <c r="D11" s="16">
        <f>D8*2</f>
        <v>24</v>
      </c>
      <c r="E11" s="17"/>
      <c r="F11" s="17">
        <f t="shared" si="0"/>
        <v>0</v>
      </c>
    </row>
    <row r="12" spans="1:6" ht="36.75" customHeight="1">
      <c r="A12" s="13">
        <v>6</v>
      </c>
      <c r="B12" s="19" t="s">
        <v>167</v>
      </c>
      <c r="C12" s="15" t="s">
        <v>60</v>
      </c>
      <c r="D12" s="20">
        <f>D8</f>
        <v>12</v>
      </c>
      <c r="E12" s="17"/>
      <c r="F12" s="17">
        <f t="shared" si="0"/>
        <v>0</v>
      </c>
    </row>
    <row r="13" spans="1:6" ht="60" customHeight="1">
      <c r="A13" s="13">
        <v>7</v>
      </c>
      <c r="B13" s="14" t="s">
        <v>168</v>
      </c>
      <c r="C13" s="15" t="s">
        <v>60</v>
      </c>
      <c r="D13" s="16">
        <f>D8*2</f>
        <v>24</v>
      </c>
      <c r="E13" s="17"/>
      <c r="F13" s="17">
        <f t="shared" si="0"/>
        <v>0</v>
      </c>
    </row>
    <row r="14" spans="1:6" ht="60" customHeight="1">
      <c r="A14" s="13">
        <v>8</v>
      </c>
      <c r="B14" s="19" t="s">
        <v>169</v>
      </c>
      <c r="C14" s="15" t="s">
        <v>170</v>
      </c>
      <c r="D14" s="20">
        <f>D13</f>
        <v>24</v>
      </c>
      <c r="E14" s="17"/>
      <c r="F14" s="17">
        <f t="shared" si="0"/>
        <v>0</v>
      </c>
    </row>
    <row r="15" spans="1:6" ht="19.5">
      <c r="A15" s="13"/>
      <c r="B15" s="92" t="s">
        <v>171</v>
      </c>
      <c r="C15" s="93"/>
      <c r="D15" s="93"/>
      <c r="E15" s="21"/>
      <c r="F15" s="17">
        <f>SUM(F3:F14)</f>
        <v>0</v>
      </c>
    </row>
    <row r="16" spans="1:6" ht="15">
      <c r="A16" s="13"/>
      <c r="B16" s="95" t="s">
        <v>172</v>
      </c>
      <c r="C16" s="96"/>
      <c r="D16" s="96"/>
      <c r="E16" s="96"/>
      <c r="F16" s="97"/>
    </row>
    <row r="17" spans="1:6" ht="18" customHeight="1">
      <c r="A17" s="22" t="s">
        <v>1</v>
      </c>
      <c r="B17" s="22" t="s">
        <v>173</v>
      </c>
      <c r="C17" s="22" t="s">
        <v>3</v>
      </c>
      <c r="D17" s="22" t="s">
        <v>4</v>
      </c>
      <c r="E17" s="23" t="s">
        <v>174</v>
      </c>
      <c r="F17" s="22" t="s">
        <v>175</v>
      </c>
    </row>
    <row r="18" spans="1:6" ht="15" customHeight="1">
      <c r="A18" s="13">
        <v>9</v>
      </c>
      <c r="B18" s="19" t="s">
        <v>176</v>
      </c>
      <c r="C18" s="15" t="s">
        <v>60</v>
      </c>
      <c r="D18" s="20">
        <v>6</v>
      </c>
      <c r="E18" s="17"/>
      <c r="F18" s="17">
        <f>E18*D18</f>
        <v>0</v>
      </c>
    </row>
    <row r="19" spans="1:6" ht="19.5">
      <c r="A19" s="24"/>
      <c r="B19" s="92" t="s">
        <v>177</v>
      </c>
      <c r="C19" s="93"/>
      <c r="D19" s="93"/>
      <c r="E19" s="25"/>
      <c r="F19" s="26">
        <f>F18</f>
        <v>0</v>
      </c>
    </row>
    <row r="20" spans="1:6" ht="60">
      <c r="A20" s="13">
        <v>9</v>
      </c>
      <c r="B20" s="19" t="s">
        <v>176</v>
      </c>
      <c r="C20" s="15" t="s">
        <v>60</v>
      </c>
      <c r="D20" s="20">
        <v>6</v>
      </c>
      <c r="E20" s="17"/>
      <c r="F20" s="17">
        <f>E20*D20</f>
        <v>0</v>
      </c>
    </row>
    <row r="21" spans="1:6" ht="19.5">
      <c r="A21" s="24"/>
      <c r="B21" s="92" t="s">
        <v>177</v>
      </c>
      <c r="C21" s="93"/>
      <c r="D21" s="93"/>
      <c r="E21" s="25"/>
      <c r="F21" s="26">
        <f>F20</f>
        <v>0</v>
      </c>
    </row>
  </sheetData>
  <sheetProtection/>
  <mergeCells count="6">
    <mergeCell ref="B21:D21"/>
    <mergeCell ref="A1:F1"/>
    <mergeCell ref="A2:F2"/>
    <mergeCell ref="B15:D15"/>
    <mergeCell ref="B16:F16"/>
    <mergeCell ref="B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Наталья В. Гребенникова</cp:lastModifiedBy>
  <cp:lastPrinted>2023-09-05T09:56:09Z</cp:lastPrinted>
  <dcterms:created xsi:type="dcterms:W3CDTF">2022-11-01T18:43:19Z</dcterms:created>
  <dcterms:modified xsi:type="dcterms:W3CDTF">2024-01-22T11:31:45Z</dcterms:modified>
  <cp:category/>
  <cp:version/>
  <cp:contentType/>
  <cp:contentStatus/>
</cp:coreProperties>
</file>