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инструкция по заполнению КП" sheetId="5" r:id="rId1"/>
    <sheet name="КП" sheetId="4" r:id="rId2"/>
    <sheet name="ГТ 17,18" sheetId="1" r:id="rId3"/>
    <sheet name="Берег.ст." sheetId="2" r:id="rId4"/>
    <sheet name="ПС 2002" sheetId="3" r:id="rId5"/>
  </sheets>
  <definedNames>
    <definedName name="_xlnm.Print_Area" localSheetId="1">КП!$A$1:$B$37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4" l="1"/>
  <c r="G118" i="3" l="1"/>
  <c r="G103" i="3"/>
  <c r="G95" i="3"/>
  <c r="G6" i="3"/>
  <c r="G79" i="1"/>
  <c r="G52" i="1"/>
  <c r="G38" i="1"/>
  <c r="G34" i="1"/>
  <c r="G23" i="1"/>
  <c r="G7" i="1"/>
  <c r="G17" i="1"/>
  <c r="G6" i="1" l="1"/>
  <c r="G115" i="3"/>
  <c r="B26" i="4"/>
  <c r="B27" i="4"/>
  <c r="B24" i="4"/>
  <c r="B23" i="4"/>
  <c r="B21" i="4"/>
  <c r="B20" i="4"/>
  <c r="B19" i="4"/>
  <c r="B18" i="4"/>
  <c r="B17" i="4"/>
  <c r="B16" i="4"/>
  <c r="B14" i="4"/>
  <c r="B13" i="4"/>
  <c r="B12" i="4"/>
  <c r="B11" i="4"/>
  <c r="B10" i="4"/>
  <c r="B9" i="4"/>
  <c r="B25" i="4"/>
  <c r="G90" i="3"/>
  <c r="G79" i="3"/>
  <c r="G75" i="3"/>
  <c r="G70" i="3"/>
  <c r="G63" i="3"/>
  <c r="G53" i="3"/>
  <c r="G44" i="3"/>
  <c r="G32" i="3"/>
  <c r="G20" i="3"/>
  <c r="G10" i="3"/>
  <c r="G7" i="3"/>
  <c r="G92" i="2"/>
  <c r="G9" i="3"/>
  <c r="G11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G45" i="3"/>
  <c r="G46" i="3"/>
  <c r="G47" i="3"/>
  <c r="G48" i="3"/>
  <c r="G49" i="3"/>
  <c r="G50" i="3"/>
  <c r="G51" i="3"/>
  <c r="G52" i="3"/>
  <c r="G54" i="3"/>
  <c r="G55" i="3"/>
  <c r="G56" i="3"/>
  <c r="G57" i="3"/>
  <c r="G58" i="3"/>
  <c r="G59" i="3"/>
  <c r="G60" i="3"/>
  <c r="G61" i="3"/>
  <c r="G62" i="3"/>
  <c r="G64" i="3"/>
  <c r="G65" i="3"/>
  <c r="G66" i="3"/>
  <c r="G67" i="3"/>
  <c r="G68" i="3"/>
  <c r="G69" i="3"/>
  <c r="G71" i="3"/>
  <c r="G72" i="3"/>
  <c r="G73" i="3"/>
  <c r="G74" i="3"/>
  <c r="G76" i="3"/>
  <c r="G77" i="3"/>
  <c r="G78" i="3"/>
  <c r="G80" i="3"/>
  <c r="G81" i="3"/>
  <c r="G82" i="3"/>
  <c r="G83" i="3"/>
  <c r="G84" i="3"/>
  <c r="G85" i="3"/>
  <c r="G86" i="3"/>
  <c r="G87" i="3"/>
  <c r="G88" i="3"/>
  <c r="G89" i="3"/>
  <c r="G91" i="3"/>
  <c r="G92" i="3"/>
  <c r="G93" i="3"/>
  <c r="G94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6" i="3"/>
  <c r="G117" i="3"/>
  <c r="G120" i="3"/>
  <c r="G121" i="3"/>
  <c r="G122" i="3"/>
  <c r="G123" i="3"/>
  <c r="G124" i="3"/>
  <c r="G125" i="3"/>
  <c r="G126" i="3"/>
  <c r="G8" i="3"/>
  <c r="G104" i="2"/>
  <c r="G83" i="2"/>
  <c r="G72" i="2"/>
  <c r="G6" i="2"/>
  <c r="G68" i="2"/>
  <c r="G63" i="2"/>
  <c r="G52" i="2"/>
  <c r="G44" i="2"/>
  <c r="G40" i="2"/>
  <c r="G26" i="2"/>
  <c r="G14" i="2"/>
  <c r="G7" i="2"/>
  <c r="G9" i="2"/>
  <c r="G10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1" i="2"/>
  <c r="G42" i="2"/>
  <c r="G43" i="2"/>
  <c r="G45" i="2"/>
  <c r="G46" i="2"/>
  <c r="G47" i="2"/>
  <c r="G48" i="2"/>
  <c r="G49" i="2"/>
  <c r="G50" i="2"/>
  <c r="G51" i="2"/>
  <c r="G53" i="2"/>
  <c r="G54" i="2"/>
  <c r="G55" i="2"/>
  <c r="G56" i="2"/>
  <c r="G57" i="2"/>
  <c r="G58" i="2"/>
  <c r="G59" i="2"/>
  <c r="G60" i="2"/>
  <c r="G61" i="2"/>
  <c r="G62" i="2"/>
  <c r="G64" i="2"/>
  <c r="G65" i="2"/>
  <c r="G66" i="2"/>
  <c r="G67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4" i="2"/>
  <c r="G85" i="2"/>
  <c r="G86" i="2"/>
  <c r="G87" i="2"/>
  <c r="G88" i="2"/>
  <c r="G89" i="2"/>
  <c r="G90" i="2"/>
  <c r="G91" i="2"/>
  <c r="G94" i="2"/>
  <c r="G95" i="2"/>
  <c r="G96" i="2"/>
  <c r="G97" i="2"/>
  <c r="G98" i="2"/>
  <c r="G99" i="2"/>
  <c r="G100" i="2"/>
  <c r="G101" i="2"/>
  <c r="G102" i="2"/>
  <c r="G103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8" i="2"/>
  <c r="B8" i="4" l="1"/>
  <c r="B15" i="4"/>
  <c r="B22" i="4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8" i="1"/>
  <c r="G89" i="1"/>
  <c r="G90" i="1"/>
  <c r="G18" i="1"/>
  <c r="G9" i="1"/>
  <c r="G10" i="1"/>
  <c r="G11" i="1"/>
  <c r="G12" i="1"/>
  <c r="G13" i="1"/>
  <c r="G14" i="1"/>
  <c r="G15" i="1"/>
  <c r="G16" i="1"/>
  <c r="G8" i="1"/>
  <c r="A126" i="3"/>
  <c r="A125" i="3"/>
  <c r="A124" i="3"/>
  <c r="A123" i="3"/>
  <c r="A122" i="3"/>
  <c r="A121" i="3"/>
  <c r="A120" i="3"/>
  <c r="A117" i="3"/>
  <c r="A116" i="3"/>
  <c r="A114" i="3"/>
  <c r="A113" i="3"/>
  <c r="A112" i="3"/>
  <c r="A111" i="3"/>
  <c r="A110" i="3"/>
  <c r="A109" i="3"/>
  <c r="A108" i="3"/>
  <c r="A107" i="3"/>
  <c r="A106" i="3"/>
  <c r="A105" i="3"/>
  <c r="A104" i="3"/>
  <c r="A102" i="3"/>
  <c r="A101" i="3"/>
  <c r="A100" i="3"/>
  <c r="A99" i="3"/>
  <c r="A98" i="3"/>
  <c r="A97" i="3"/>
  <c r="A96" i="3"/>
  <c r="A94" i="3"/>
  <c r="A93" i="3"/>
  <c r="A92" i="3"/>
  <c r="A91" i="3"/>
  <c r="A89" i="3"/>
  <c r="A88" i="3"/>
  <c r="A87" i="3"/>
  <c r="A86" i="3"/>
  <c r="A85" i="3"/>
  <c r="A84" i="3"/>
  <c r="A83" i="3"/>
  <c r="A82" i="3"/>
  <c r="A81" i="3"/>
  <c r="A80" i="3"/>
  <c r="A78" i="3"/>
  <c r="A77" i="3"/>
  <c r="A76" i="3"/>
  <c r="A74" i="3"/>
  <c r="A73" i="3"/>
  <c r="A72" i="3"/>
  <c r="A71" i="3"/>
  <c r="A69" i="3"/>
  <c r="A68" i="3"/>
  <c r="A67" i="3"/>
  <c r="A66" i="3"/>
  <c r="A65" i="3"/>
  <c r="A64" i="3"/>
  <c r="A62" i="3"/>
  <c r="A61" i="3"/>
  <c r="A60" i="3"/>
  <c r="A59" i="3"/>
  <c r="A58" i="3"/>
  <c r="A57" i="3"/>
  <c r="A56" i="3"/>
  <c r="A55" i="3"/>
  <c r="A54" i="3"/>
  <c r="A52" i="3"/>
  <c r="A51" i="3"/>
  <c r="A50" i="3"/>
  <c r="A49" i="3"/>
  <c r="A48" i="3"/>
  <c r="A47" i="3"/>
  <c r="A46" i="3"/>
  <c r="A45" i="3"/>
  <c r="A43" i="3"/>
  <c r="A42" i="3"/>
  <c r="A41" i="3"/>
  <c r="A40" i="3"/>
  <c r="A39" i="3"/>
  <c r="A38" i="3"/>
  <c r="A37" i="3"/>
  <c r="A36" i="3"/>
  <c r="A35" i="3"/>
  <c r="A34" i="3"/>
  <c r="A33" i="3"/>
  <c r="A31" i="3"/>
  <c r="A30" i="3"/>
  <c r="A29" i="3"/>
  <c r="A28" i="3"/>
  <c r="A27" i="3"/>
  <c r="A26" i="3"/>
  <c r="A25" i="3"/>
  <c r="A24" i="3"/>
  <c r="A23" i="3"/>
  <c r="A22" i="3"/>
  <c r="A21" i="3"/>
  <c r="A19" i="3"/>
  <c r="A18" i="3"/>
  <c r="A17" i="3"/>
  <c r="A16" i="3"/>
  <c r="A15" i="3"/>
  <c r="A14" i="3"/>
  <c r="A13" i="3"/>
  <c r="A12" i="3"/>
  <c r="A11" i="3"/>
  <c r="A9" i="3"/>
  <c r="A8" i="3"/>
  <c r="G66" i="1" l="1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3" i="2"/>
  <c r="A102" i="2"/>
  <c r="A101" i="2"/>
  <c r="A100" i="2"/>
  <c r="A99" i="2"/>
  <c r="A98" i="2"/>
  <c r="A97" i="2"/>
  <c r="A96" i="2"/>
  <c r="A95" i="2"/>
  <c r="A94" i="2"/>
  <c r="A91" i="2"/>
  <c r="A90" i="2"/>
  <c r="A89" i="2"/>
  <c r="A88" i="2"/>
  <c r="A87" i="2"/>
  <c r="A86" i="2"/>
  <c r="A85" i="2"/>
  <c r="A84" i="2"/>
  <c r="A82" i="2"/>
  <c r="A81" i="2"/>
  <c r="A80" i="2"/>
  <c r="A79" i="2"/>
  <c r="A78" i="2"/>
  <c r="A77" i="2"/>
  <c r="A76" i="2"/>
  <c r="A75" i="2"/>
  <c r="A74" i="2"/>
  <c r="A73" i="2"/>
  <c r="A71" i="2"/>
  <c r="A70" i="2"/>
  <c r="A69" i="2"/>
  <c r="A67" i="2"/>
  <c r="A66" i="2"/>
  <c r="A65" i="2"/>
  <c r="A64" i="2"/>
  <c r="A62" i="2"/>
  <c r="A61" i="2"/>
  <c r="A60" i="2"/>
  <c r="A59" i="2"/>
  <c r="A58" i="2"/>
  <c r="A57" i="2"/>
  <c r="A56" i="2"/>
  <c r="A55" i="2"/>
  <c r="A54" i="2"/>
  <c r="A53" i="2"/>
  <c r="A51" i="2"/>
  <c r="A50" i="2"/>
  <c r="A49" i="2"/>
  <c r="A48" i="2"/>
  <c r="A47" i="2"/>
  <c r="A46" i="2"/>
  <c r="A45" i="2"/>
  <c r="A43" i="2"/>
  <c r="A42" i="2"/>
  <c r="A41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90" i="1" l="1"/>
  <c r="A89" i="1"/>
  <c r="A88" i="1"/>
  <c r="A87" i="1"/>
  <c r="A86" i="1"/>
  <c r="A85" i="1"/>
  <c r="A84" i="1"/>
  <c r="A83" i="1"/>
  <c r="A82" i="1"/>
  <c r="A81" i="1"/>
  <c r="A80" i="1"/>
  <c r="A78" i="1"/>
  <c r="A77" i="1"/>
  <c r="A76" i="1"/>
  <c r="A75" i="1"/>
  <c r="A74" i="1"/>
  <c r="A73" i="1"/>
  <c r="A72" i="1"/>
  <c r="A71" i="1"/>
  <c r="A70" i="1"/>
  <c r="A69" i="1"/>
  <c r="A68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2" i="1"/>
  <c r="A21" i="1"/>
  <c r="A20" i="1"/>
  <c r="A19" i="1"/>
  <c r="A18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<sst xmlns="http://schemas.openxmlformats.org/spreadsheetml/2006/main" count="1265" uniqueCount="517">
  <si>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</si>
  <si>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</si>
  <si>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</si>
  <si>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</si>
  <si>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</si>
  <si>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</si>
  <si>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Раздел 1. Архитектурно-строительные решения. МБТ-21/554У-2-АС</t>
  </si>
  <si>
    <t>Кровля</t>
  </si>
  <si>
    <t>1.1</t>
  </si>
  <si>
    <t>Монтаж кровли из профилированного листа для объектов непроизводственного назначения: простой</t>
  </si>
  <si>
    <t>100 м2</t>
  </si>
  <si>
    <t xml:space="preserve">1 </t>
  </si>
  <si>
    <t>2.1</t>
  </si>
  <si>
    <t>Заклепка Партнер Fix-Master A2 4,8x10</t>
  </si>
  <si>
    <t>шт</t>
  </si>
  <si>
    <t>3.1</t>
  </si>
  <si>
    <t>Профнастил нержавеющий Н114 0.8 AISI 316L</t>
  </si>
  <si>
    <t>м2</t>
  </si>
  <si>
    <t>Элементы фасонные (доборные) изготавливаются из оцинкованной стали/ фасонные элементы из нержавеющей стали ФИ1-ФИ5
прим.</t>
  </si>
  <si>
    <t>т</t>
  </si>
  <si>
    <t>4.1</t>
  </si>
  <si>
    <t>Ограждение кровель перилами</t>
  </si>
  <si>
    <t>100 м ограждения</t>
  </si>
  <si>
    <t>4.3</t>
  </si>
  <si>
    <t>Кровельное ограждение FISHER h=600 с ходовым мостиком</t>
  </si>
  <si>
    <t>м.п.</t>
  </si>
  <si>
    <t>5.1</t>
  </si>
  <si>
    <t>Ограждение кровель перилами (мостик кровельный ходовой)</t>
  </si>
  <si>
    <t>6.1</t>
  </si>
  <si>
    <t>Ограждение кровель перилами (мостик кровельный переходной)
прим.</t>
  </si>
  <si>
    <t>6.2</t>
  </si>
  <si>
    <t>мостик кровельный переходной  FISHER 1200*350 мм</t>
  </si>
  <si>
    <t>Фасад</t>
  </si>
  <si>
    <t>7.1</t>
  </si>
  <si>
    <t>Устройство облицовки поверхности стен (наружных и внутренних) по металлическому каркасу (с его устройством): профилированным листом без пароизоляционного слоя/ облицовка стен профилированным композитным листом
прим.</t>
  </si>
  <si>
    <t>7.2</t>
  </si>
  <si>
    <t>Устройство металлического каркаса из направляющих профилей под облицовку различными материалами: стен /исключение работы из п.7.1 ЛСР</t>
  </si>
  <si>
    <t>9.1</t>
  </si>
  <si>
    <t>Лист композитный LK 9532</t>
  </si>
  <si>
    <t>10.1</t>
  </si>
  <si>
    <t>Заклепка Партнер Fix-Master A2, 4x10</t>
  </si>
  <si>
    <t>Установка и разборка наружных инвентарных лесов высотой до 16 м: трубчатых для прочих отделочных работ</t>
  </si>
  <si>
    <t>100 м2 вертикальной проекции для наружных лесов</t>
  </si>
  <si>
    <t>Монтаж лотков</t>
  </si>
  <si>
    <t>11.1</t>
  </si>
  <si>
    <t>Лоток металлический штампованный по установленным конструкциям, ширина лотка: до 200 мм</t>
  </si>
  <si>
    <t>1 т</t>
  </si>
  <si>
    <t>11.2</t>
  </si>
  <si>
    <t>Лоток металлический штампованный по установленным конструкциям, ширина лотка: до 400 мм/ 500 мм
прим.</t>
  </si>
  <si>
    <t>12.1</t>
  </si>
  <si>
    <t>Кабельный лоток лестничный 100х100х6000 мм</t>
  </si>
  <si>
    <t>13.1</t>
  </si>
  <si>
    <t>Кабельный лоток лестничный 500х100х6000 мм</t>
  </si>
  <si>
    <t>14.1</t>
  </si>
  <si>
    <t>Пластина соединительная</t>
  </si>
  <si>
    <t>15.1</t>
  </si>
  <si>
    <t>Крышка на кабельный лоток 100х13,5х3000</t>
  </si>
  <si>
    <t>16.1</t>
  </si>
  <si>
    <t>Крышка на кабельный лоток 500х15,5х3000</t>
  </si>
  <si>
    <t>17.1</t>
  </si>
  <si>
    <t>Полка-кронштейн из угловой стали</t>
  </si>
  <si>
    <t>17.2</t>
  </si>
  <si>
    <t>Кронштейн ВМС 1001</t>
  </si>
  <si>
    <t>18.1</t>
  </si>
  <si>
    <t>Кронштейн ВМС 5001</t>
  </si>
  <si>
    <t>Лестница Л-1</t>
  </si>
  <si>
    <t>19.1</t>
  </si>
  <si>
    <t>Монтаж лестниц прямолинейных и криволинейных, пожарных с ограждением</t>
  </si>
  <si>
    <t>1 т конструкций</t>
  </si>
  <si>
    <t>20.1</t>
  </si>
  <si>
    <t>Лестница</t>
  </si>
  <si>
    <t>21.1</t>
  </si>
  <si>
    <t>Ограждение</t>
  </si>
  <si>
    <t>м</t>
  </si>
  <si>
    <t>Раздел 2. Конструкции металлические. МБТ-21/554У-2-КМ</t>
  </si>
  <si>
    <t>22.1</t>
  </si>
  <si>
    <t>Монтаж колонн одноэтажных и многоэтажных зданий и крановых эстакад высотой: до 25 м цельного сечения массой до 1,0 т</t>
  </si>
  <si>
    <t>23.1</t>
  </si>
  <si>
    <t>Прочие индивидуальные сварные конструкции, масса сборочной единицы: до 0,1 т</t>
  </si>
  <si>
    <t>24.1</t>
  </si>
  <si>
    <t>Монтаж прогонов при шаге ферм до 12 м при высоте здания: до 25 м</t>
  </si>
  <si>
    <t>25.1</t>
  </si>
  <si>
    <t>Прогоны дополнительные и кровельные из прокатных профилей</t>
  </si>
  <si>
    <t>26.1</t>
  </si>
  <si>
    <t>Монтаж стропильных и подстропильных ферм на высоте до 25 м пролетом: до 24 м массой до 3,0 т</t>
  </si>
  <si>
    <t>27.1</t>
  </si>
  <si>
    <t>Прочие индивидуальные сварные конструкции, масса сборочной единицы: свыше 1,0 т</t>
  </si>
  <si>
    <t>28.1</t>
  </si>
  <si>
    <t>Монтаж связей и распорок из одиночных и парных уголков, гнутосварных профилей для пролетов: до 24 м при высоте здания до  25 м</t>
  </si>
  <si>
    <t>28.2</t>
  </si>
  <si>
    <t>Монтаж вертикальных связей в виде ферм для пролетов: до 24 м при высоте здания до  25 м</t>
  </si>
  <si>
    <t>29.1</t>
  </si>
  <si>
    <t>Связи по колоннам и стойкам фахверка (диагональные и распорки)</t>
  </si>
  <si>
    <t>30.1</t>
  </si>
  <si>
    <t>Монтаж фахверка</t>
  </si>
  <si>
    <t>31.1</t>
  </si>
  <si>
    <t>Стойки фахверка</t>
  </si>
  <si>
    <t>32.1</t>
  </si>
  <si>
    <t>Установка монтажных изделий массой: до 20 кг/ усиление колонн швеллером
прим.</t>
  </si>
  <si>
    <t>1 т стальных элементов</t>
  </si>
  <si>
    <t>32.3</t>
  </si>
  <si>
    <t>Конструктивные элементы вспомогательного назначения: с преобладанием профильного проката без отверстий и сборосварочных операций</t>
  </si>
  <si>
    <t>Раздел 3. Архитектурно-строительные решения. Демонтаж. МБТ-21/554У-2-АС-Д</t>
  </si>
  <si>
    <t>34.1</t>
  </si>
  <si>
    <t>Разборка покрытий кровель: из листовой стали</t>
  </si>
  <si>
    <t>100 м2 покрытия</t>
  </si>
  <si>
    <t>35.1</t>
  </si>
  <si>
    <t>Устройство облицовки поверхности стен (наружных и внутренних) по металлическому каркасу (с его устройством): профилированным листом без пароизоляционного слоя/ демонтаж стен облицованных профилированным композитным листом
прим.</t>
  </si>
  <si>
    <t>35.2</t>
  </si>
  <si>
    <t>Устройство металлического каркаса из направляющих профилей под облицовку различными материалами: стен /исключение работы из п.35.1 ЛСР</t>
  </si>
  <si>
    <t>36</t>
  </si>
  <si>
    <t>Монтаж площадок с настилом и ограждением из листовой, рифленой, просечной и круглой стали / демонтаж</t>
  </si>
  <si>
    <t>37</t>
  </si>
  <si>
    <t>Монтаж лестниц прямолинейных и криволинейных, пожарных с ограждением / демонтаж</t>
  </si>
  <si>
    <t>38.1</t>
  </si>
  <si>
    <t>Монтаж прогонов при шаге ферм до 12 м при высоте здания: до 25 м/демонтаж</t>
  </si>
  <si>
    <t>38.2</t>
  </si>
  <si>
    <t>Монтаж стропильных и подстропильных ферм на высоте до 25 м пролетом: до 24 м массой до 3,0 т/демонтаж</t>
  </si>
  <si>
    <t>39.1</t>
  </si>
  <si>
    <t>Монтаж вертикальных связей в виде ферм для пролетов: до 24 м при высоте здания до  25 м /демонтаж</t>
  </si>
  <si>
    <t>39.2</t>
  </si>
  <si>
    <t>Монтаж связей и распорок из одиночных и парных уголков, гнутосварных профилей для пролетов: до 24 м при высоте здания до  25 м/демонтаж</t>
  </si>
  <si>
    <t>39.3</t>
  </si>
  <si>
    <t>Монтаж колонн одноэтажных и многоэтажных зданий и крановых эстакад высотой: до 25 м цельного сечения массой до 1,0 т /демонтаж</t>
  </si>
  <si>
    <t>40.1</t>
  </si>
  <si>
    <t>Лоток металлический штампованный по установленным конструкциям, ширина лотка: до 400 мм/ демонтаж лотков сечением 600х150 мм
прим.</t>
  </si>
  <si>
    <t>41.1</t>
  </si>
  <si>
    <t>Погрузочные работы при автомобильных перевозках: металлических конструкций массой до 1 т</t>
  </si>
  <si>
    <t>1 т груза</t>
  </si>
  <si>
    <t>41.2</t>
  </si>
  <si>
    <t>Перевозка грузов автомобилями-самосвалами грузоподъемностью 10 т, работающих вне карьера, на расстояние: до 36 км I класс груза</t>
  </si>
  <si>
    <t>Раздел 4. Антикоррозийная защита конструкций. МБТ-21/554У-2-АЗ</t>
  </si>
  <si>
    <t>Защита металлоконструкций, контактирующих с калийными удобрениями без воздействия УФ излучения</t>
  </si>
  <si>
    <t>42</t>
  </si>
  <si>
    <t>Очистка кварцевым песком: сплошных наружных поверхностей</t>
  </si>
  <si>
    <t>1 м2 очищаемой поверхности</t>
  </si>
  <si>
    <t>43</t>
  </si>
  <si>
    <t>Гидроструйная очистка: металлических поверхностей</t>
  </si>
  <si>
    <t>1 м2 поверхности</t>
  </si>
  <si>
    <t>44</t>
  </si>
  <si>
    <t>Обеспыливание поверхности</t>
  </si>
  <si>
    <t>1 м2 обеспыливаемой поверхности</t>
  </si>
  <si>
    <t>45</t>
  </si>
  <si>
    <t>Обезжиривание поверхностей аппаратов и трубопроводов диаметром свыше 500 мм: уайт-спиритом</t>
  </si>
  <si>
    <t>100 м2 обезжириваемой поверхности</t>
  </si>
  <si>
    <t>46</t>
  </si>
  <si>
    <t>Огрунтовка металлических поверхностей за один раз: грунтовкой ЭП-057</t>
  </si>
  <si>
    <t>100 м2 окрашиваемой поверхности</t>
  </si>
  <si>
    <t>47</t>
  </si>
  <si>
    <t>Грунтовка: ЭП-057</t>
  </si>
  <si>
    <t>48.1</t>
  </si>
  <si>
    <t>Двухкомпонентная грунтовочная система Денс ТОП ПУ 113</t>
  </si>
  <si>
    <t>кг</t>
  </si>
  <si>
    <t>49</t>
  </si>
  <si>
    <t>Окраска металлических огрунтованных поверхностей: эмалью ЭП-773/ 3 слоя</t>
  </si>
  <si>
    <t>50</t>
  </si>
  <si>
    <t>Эмаль эпоксидная: ЭП-733 зеленая</t>
  </si>
  <si>
    <t>51.1</t>
  </si>
  <si>
    <t>Двухкомпонентный состав на эпоксидной основе Денс ТОП ЭП 202</t>
  </si>
  <si>
    <t>52.1</t>
  </si>
  <si>
    <t>Двухкомпонентный состав на основе алифатического 
полиуретана Денс ТОП ПУ 302</t>
  </si>
  <si>
    <t>Раздел 5. Внутреннее электроосвещение. МБТ-21/554У-2-ЭО</t>
  </si>
  <si>
    <t>53.1</t>
  </si>
  <si>
    <t>Светильник на кронштейнах/ демонтаж</t>
  </si>
  <si>
    <t>100 шт.</t>
  </si>
  <si>
    <t>53.2</t>
  </si>
  <si>
    <t>Светильник на кронштейнах</t>
  </si>
  <si>
    <t>54.1</t>
  </si>
  <si>
    <t>СВЕТОДИОДНЫЙ СВЕТИЛЬНИК УЛИЧНЫЙ "LE-СКУ-32-150-5942-67Х"</t>
  </si>
  <si>
    <t>55.1</t>
  </si>
  <si>
    <t>Коробка ответвительная "DKC" размером 100х100х50 мм</t>
  </si>
  <si>
    <t>шт.</t>
  </si>
  <si>
    <t>56.1</t>
  </si>
  <si>
    <t>Демонтаж кабеля</t>
  </si>
  <si>
    <t>100 м</t>
  </si>
  <si>
    <t>56.2</t>
  </si>
  <si>
    <t>Прокладка труб гофрированных ПВХ для защиты проводов и кабелей</t>
  </si>
  <si>
    <t>57.1</t>
  </si>
  <si>
    <t>Трубы гибкие гофрированные из самозатухающего ПВХ-пластиката (ГОСТ Р 50827-95) легкого типа, со стальной протяжкой (зондом), наружным диаметром 20 мм</t>
  </si>
  <si>
    <t>10 м</t>
  </si>
  <si>
    <t>58</t>
  </si>
  <si>
    <t>Держатель с защелкой "DKC" для труб диаметром: 25 мм</t>
  </si>
  <si>
    <t>59</t>
  </si>
  <si>
    <t>Лента монтажная перфорированная ЛМП: 12х0,55 мм</t>
  </si>
  <si>
    <t>60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</si>
  <si>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</si>
  <si>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61</t>
  </si>
  <si>
    <t>Кабель силовой с медными жилами с изоляцией и оболочкой из ПВХ, не распространяющий горение, с низким дымо- и газовыделением, напряжением 1,0 кВ (ГОСТ Р 53769-2010), марки: ВВГнг(A)-LS 3х2,5ок</t>
  </si>
  <si>
    <t>1000 м</t>
  </si>
  <si>
    <t>Раздел 6. Затраты на размещение строительного мусора на полигоне ТБО</t>
  </si>
  <si>
    <t>Раздел 1. Архитектурно-строительные решения. МБТ-21/554У-3-АС</t>
  </si>
  <si>
    <t>Земляные работы для устройства отмостки</t>
  </si>
  <si>
    <t>Разборка покрытий и оснований: асфальтобетонных</t>
  </si>
  <si>
    <t>100 м3 конструкций</t>
  </si>
  <si>
    <t>Разработка грунта с погрузкой на автомобили-самосвалы в котлованах объемом до 500 м3 экскаваторами с ковшом вместимостью 0,4 (0,35-0,45) м3, группа грунтов: 3</t>
  </si>
  <si>
    <t>1000 м3 грунта</t>
  </si>
  <si>
    <t>3</t>
  </si>
  <si>
    <t>Разработка грунта вручную с креплениями в траншеях шириной до 2 м, глубиной: до 2 м, группа грунтов 3</t>
  </si>
  <si>
    <t>100 м3 грунта</t>
  </si>
  <si>
    <t>Погрузочные работы при автомобильных перевозках: мусора строительного с погрузкой экскаваторами емкостью ковша до 0,5 м3 (лом асфальта)</t>
  </si>
  <si>
    <t>4.2</t>
  </si>
  <si>
    <t>Разработка грунта с погрузкой на автомобили-самосвалы в котлованах объемом до 500 м3 экскаваторами с ковшом вместимостью 0,4 (0,35-0,45) м3, группа грунтов: 2 (погрузка грунта)</t>
  </si>
  <si>
    <t>6</t>
  </si>
  <si>
    <t>Отмостка</t>
  </si>
  <si>
    <t>7</t>
  </si>
  <si>
    <t>Устройство основания под фундаменты: песчаного</t>
  </si>
  <si>
    <t>1 м3 основания</t>
  </si>
  <si>
    <t>8</t>
  </si>
  <si>
    <t>Устройство основания под фундаменты: щебеночного</t>
  </si>
  <si>
    <t>9</t>
  </si>
  <si>
    <t>Щебень из природного камня для строительных работ марка: 400, фракция 5(3)-10 мм</t>
  </si>
  <si>
    <t>м3</t>
  </si>
  <si>
    <t>10</t>
  </si>
  <si>
    <t>Щебень из природного камня для строительных работ марка: 600, фракция 10-20 мм</t>
  </si>
  <si>
    <t>11</t>
  </si>
  <si>
    <t>Щебень из природного камня для строительных работ марка: 600, фракция 20-40 мм</t>
  </si>
  <si>
    <t>12</t>
  </si>
  <si>
    <t>Гидроизоляция боковая обмазочная битумная в 2 слоя по выровненной поверхности бутовой кладки, кирпичу, бетону</t>
  </si>
  <si>
    <t>100 м2 изолируемой поверхности</t>
  </si>
  <si>
    <t>13</t>
  </si>
  <si>
    <t>Мастика битумная кровельная горячая</t>
  </si>
  <si>
    <t>14</t>
  </si>
  <si>
    <t>Состав гидроизоляционный Флэхендихт, КНАУФ</t>
  </si>
  <si>
    <t>15</t>
  </si>
  <si>
    <t>Устройство бетонной подготовки</t>
  </si>
  <si>
    <t>100 м3 бетона, бутобетона и железобетона в деле</t>
  </si>
  <si>
    <t>16</t>
  </si>
  <si>
    <t>Бетон тяжелый, крупность заполнителя: 20 мм, класс В3,5 (М50)</t>
  </si>
  <si>
    <t>17</t>
  </si>
  <si>
    <t>Бетон тяжелый, класс: В22,5 (М300)</t>
  </si>
  <si>
    <t>Цоколь</t>
  </si>
  <si>
    <t>18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</si>
  <si>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радиуса: по бетону</t>
  </si>
  <si>
    <t>100 м2 поверхности</t>
  </si>
  <si>
    <t>19</t>
  </si>
  <si>
    <t>Установка анкеров в отверстия глубиной 100 мм с применением смесей серии MASTERFLOW, диаметр анкера: 12 мм</t>
  </si>
  <si>
    <t>20</t>
  </si>
  <si>
    <t>Горячекатаная арматурная сталь периодического профиля класса: А-III, диаметром 12 мм</t>
  </si>
  <si>
    <t>21</t>
  </si>
  <si>
    <t>Устройство поясов: в опалубке</t>
  </si>
  <si>
    <t>100 м3 железобетона в деле</t>
  </si>
  <si>
    <t>22</t>
  </si>
  <si>
    <t>Горячекатаная арматурная сталь класса: А-I, А-II, А-III</t>
  </si>
  <si>
    <t>23</t>
  </si>
  <si>
    <t>Бетон тяжелый, крупность заполнителя: 20 мм, класс В15 (М200)</t>
  </si>
  <si>
    <t>24</t>
  </si>
  <si>
    <t>Сетка сварная из арматурной проволоки диаметром: 5,0 мм, без покрытия, 100х100 мм</t>
  </si>
  <si>
    <t>25</t>
  </si>
  <si>
    <t>Бетон тяжелый, крупность заполнителя: 10 мм, класс В22,5 (М300)</t>
  </si>
  <si>
    <t>Гидроизоляция боковая обмазочная полимерной мастикой на основе бутилкаучука в один слой (Кнауф Флехендихт, в 2 слоя)
применительно</t>
  </si>
  <si>
    <t>Состав гидроизоляционный Флэхендихт, КНАУФ (расход 0,7 кг/м2 на один слой - для грубых пористых оснований)</t>
  </si>
  <si>
    <t>29</t>
  </si>
  <si>
    <t>Нанесение тиксотропных составов серии EMACO, EMACO NANOCRETE, EMACO FAST вручную в один слой, толщина слоя 20 мм, на поверхности бетонных и железобетонных конструкций: горизонтальные</t>
  </si>
  <si>
    <t>30</t>
  </si>
  <si>
    <t>На каждые 5 мм изменения толщины слоя добавлять (уменьшать) к расценкам: 46-08-004-01, 46-08-004-04</t>
  </si>
  <si>
    <t>31</t>
  </si>
  <si>
    <t>Смесь ремонтная тиксотропная "БИРСС 59 С-2" (марка М600) (расход 17,5 кг/м2 при толщине слоя 10 мм)</t>
  </si>
  <si>
    <t>Сопряжение а/б покрытия и отмостки</t>
  </si>
  <si>
    <t>32</t>
  </si>
  <si>
    <t>Розлив вяжущих материалов</t>
  </si>
  <si>
    <t>33</t>
  </si>
  <si>
    <t>Битумы нефтяные дорожные жидкие, класс: МГ, СГ</t>
  </si>
  <si>
    <t>34</t>
  </si>
  <si>
    <t>Мастика битумная "Брит"-БР(БП)-Т-85, дорожная</t>
  </si>
  <si>
    <t>Монолитный пояс</t>
  </si>
  <si>
    <t>36.1</t>
  </si>
  <si>
    <t>37.1</t>
  </si>
  <si>
    <t>Бетон тяжелый, крупность заполнителя: 20 мм, класс В22,5 (М300)</t>
  </si>
  <si>
    <t>39</t>
  </si>
  <si>
    <t>40</t>
  </si>
  <si>
    <t>Горячекатаная арматурная сталь периодического профиля класса: А-III, диаметром 10 мм</t>
  </si>
  <si>
    <t>41</t>
  </si>
  <si>
    <t>Горячекатаная арматурная сталь периодического профиля класса: А-III, диаметром 6 мм</t>
  </si>
  <si>
    <t>42.1</t>
  </si>
  <si>
    <t>43.1</t>
  </si>
  <si>
    <t>44.1</t>
  </si>
  <si>
    <t>46.1</t>
  </si>
  <si>
    <t>Конструктивные элементы вспомогательного назначения: с преобладанием профильного проката собираемые из двух и более деталей, с отверстиями и без отверстий, соединяемые на сварке</t>
  </si>
  <si>
    <t>46.2</t>
  </si>
  <si>
    <t>Переходные мостики, площадки прямоугольные</t>
  </si>
  <si>
    <t>47.1</t>
  </si>
  <si>
    <t>Ограждение кровель перилами (мостик кровельный переходный 1200х350 мм)
ПРИМ.</t>
  </si>
  <si>
    <t>47.2</t>
  </si>
  <si>
    <t>47.3</t>
  </si>
  <si>
    <t>Облицовка поверхности стен по металлическому каркасу (с его устройством): профилированным листом без пароизоляционного слоя
Редакция 2014г.- И1</t>
  </si>
  <si>
    <t>100 м2 поверхности облицовки</t>
  </si>
  <si>
    <t>48.2</t>
  </si>
  <si>
    <t>Изделия фасонные (толщина 0,5 мм) для трехслойных стеновых сэндвич-панелей "Металл Профиль" с покрытием полиэстер (фасонные изделия для фасада и кровли)
применительно</t>
  </si>
  <si>
    <t>49.1</t>
  </si>
  <si>
    <t>Лист композитный</t>
  </si>
  <si>
    <t>50.1</t>
  </si>
  <si>
    <t>51</t>
  </si>
  <si>
    <t>Раздел 2. Конструкции металлические. МБТ-21/554У-3-КМ</t>
  </si>
  <si>
    <t>54</t>
  </si>
  <si>
    <t>Отдельные конструктивные элементы зданий и сооружений с преобладанием: гнутых профилей, средняя масса сборочной единицы свыше 0,1 до 0,5 т (Ф1)</t>
  </si>
  <si>
    <t>Монтаж опорных стоек для пролетов: до 24 м</t>
  </si>
  <si>
    <t>Отдельные конструктивные элементы зданий и сооружений с преобладанием: горячекатаных профилей, средняя масса сборочной единицы до 0,1 т (К1)</t>
  </si>
  <si>
    <t>57.2</t>
  </si>
  <si>
    <t>Монтаж прогонов при шаге ферм до 12 м при высоте здания: до 25 м (БП1, перемычки)</t>
  </si>
  <si>
    <t>57.3</t>
  </si>
  <si>
    <t>Отдельные конструктивные элементы зданий и сооружений с преобладанием: горячекатаных профилей, средняя масса сборочной единицы до 0,1 т (БП1, перемычки)</t>
  </si>
  <si>
    <t>57.4</t>
  </si>
  <si>
    <t>Монтаж балок, ригелей перекрытия, покрытия и под установку оборудования многоэтажных зданий при высоте здания: до 25 м (РС1, 2)</t>
  </si>
  <si>
    <t>57.5</t>
  </si>
  <si>
    <t>Отдельные конструктивные элементы зданий и сооружений с преобладанием: гнутых профилей, средняя масса сборочной единицы свыше 0,1 до 0,5 т (РС1, 2)</t>
  </si>
  <si>
    <t>57.6</t>
  </si>
  <si>
    <t>Монтаж связей и распорок из одиночных и парных уголков, гнутосварных профилей для пролетов: до 24 м при высоте здания до  25 м (СВ1, СГ1,2)</t>
  </si>
  <si>
    <t>57.7</t>
  </si>
  <si>
    <t>Отдельные конструктивные элементы зданий и сооружений с преобладанием: гнутых профилей, средняя масса сборочной единицы свыше 0,1 до 0,5 т (СВ1, СГ1,2)</t>
  </si>
  <si>
    <t>Раздел 3. Архитектурно-строительные решения. Демонтаж. МБТ-21/554У-3-АС-Д</t>
  </si>
  <si>
    <t>58.1</t>
  </si>
  <si>
    <t>59.1</t>
  </si>
  <si>
    <t>Наружная облицовка поверхности стен в горизонтальном исполнении по металлическому каркасу (с его устройством): металлосайдингом без пароизоляционного слоя (Разборка профилированного листа)
ПРИМ.</t>
  </si>
  <si>
    <t>59.2</t>
  </si>
  <si>
    <t>Устройство металлического каркаса из направляющих профилей под облицовку различными материалами: стен (Исключение работы по устройству каркаса из ТЕР15-01-062-02)</t>
  </si>
  <si>
    <t>Монтаж площадок с настилом и ограждением из листовой, рифленой, просечной и круглой стали</t>
  </si>
  <si>
    <t>62</t>
  </si>
  <si>
    <t>63</t>
  </si>
  <si>
    <t>64</t>
  </si>
  <si>
    <t>Раздел 4. Антикоррозийная защита конструкций. МБТ-21/554У-3-АЗ</t>
  </si>
  <si>
    <t>65</t>
  </si>
  <si>
    <t>66</t>
  </si>
  <si>
    <t>67</t>
  </si>
  <si>
    <t>68</t>
  </si>
  <si>
    <t>69</t>
  </si>
  <si>
    <t>70</t>
  </si>
  <si>
    <t>71.1</t>
  </si>
  <si>
    <t>Двухкомпонентная грунтовочная система</t>
  </si>
  <si>
    <t>72</t>
  </si>
  <si>
    <t>Окраска металлических огрунтованных поверхностей: эмалью ЭП-773</t>
  </si>
  <si>
    <t>73</t>
  </si>
  <si>
    <t>74.1</t>
  </si>
  <si>
    <t>Двухкомпонентный состав на эпоксидной основе</t>
  </si>
  <si>
    <t>Раздел 5. Внутреннее электроосвещение. МБТ-21/554У-3-ЭО</t>
  </si>
  <si>
    <t>75</t>
  </si>
  <si>
    <t>Блок управления шкафного исполнения или распределительный пункт (шкаф), устанавливаемый: на стене, высота и ширина до  600х600 мм</t>
  </si>
  <si>
    <t>1 шт.</t>
  </si>
  <si>
    <t>76</t>
  </si>
  <si>
    <t>Щиты распределительные навесные: ЩРН-90, 2 двери, размер корпуса 520х680х125 мм (применительно ЩО1)</t>
  </si>
  <si>
    <t>77</t>
  </si>
  <si>
    <t>Смена светильников: с люминесцентными лампами</t>
  </si>
  <si>
    <t>78</t>
  </si>
  <si>
    <t>Светильник под натриевую лампу ДНаТ для наружного освещения: консольный ЖКУ 35-150-001, с отражателем из листового анодированного алюминия и защитным стеклом из поликарбоната</t>
  </si>
  <si>
    <t>79</t>
  </si>
  <si>
    <t>Труба винипластовая по установленным конструкциям, по стенам и колоннам с креплением скобами, диаметр: до 25 мм</t>
  </si>
  <si>
    <t>80</t>
  </si>
  <si>
    <t>81</t>
  </si>
  <si>
    <t>82</t>
  </si>
  <si>
    <t>Трубы гибкие гофрированные из самозатухающего ПВХ-пластиката (ГОСТ Р 50827-95) легкого типа, со стальной протяжкой (зондом), наружным диаметром 25 мм</t>
  </si>
  <si>
    <t>83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</si>
  <si>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</si>
  <si>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84</t>
  </si>
  <si>
    <t>Кабель силовой с медными жилами с изоляцией и оболочкой из ПВХ, не распространяющий горение, с низким дымо- и газовыделением, напряжением 1,0 кВ (ГОСТ Р 53769-2010), марки: ВВГнг(A)-LS 3х1,5ок</t>
  </si>
  <si>
    <t>85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</si>
  <si>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</si>
  <si>
    <t>86</t>
  </si>
  <si>
    <t>Кабель силовой с медными жилами с изоляцией и оболочкой из ПВХ, не распространяющий горение, с низким дымо- и газовыделением, напряжением 1,0 кВ (ГОСТ Р 53769-2010), марки: ВВГнг(A)-LS 5х4ок(N,PE)</t>
  </si>
  <si>
    <t>87</t>
  </si>
  <si>
    <t>Раздел 1. Архитектурно-строительные решения. МБТ-21/554У-9-АС</t>
  </si>
  <si>
    <t>Настил</t>
  </si>
  <si>
    <t>Устройство настила из композитных решетчатых панелей площадью одной панели: до 3 м2</t>
  </si>
  <si>
    <t>100 м2 настила</t>
  </si>
  <si>
    <t>Устройство бетонной подготовки
Применительно к: бетонная отмостка</t>
  </si>
  <si>
    <t>Гидроизоляция боковая обмазочная полимерной мастикой на основе бутилкаучука в один слой
Применительно к: гидроизоляция сопряжения а/б покрытия и отмостки</t>
  </si>
  <si>
    <t>14.2</t>
  </si>
  <si>
    <t>Гидроизоляция боковая обмазочная полимерной мастикой на основе бутилкаучука в один слой
Применительно к: гидроизоляция битумной мастикой поверхности щебеночного основания</t>
  </si>
  <si>
    <t>Мастика резиново-битумная, марка "МГХ-Т" холодная</t>
  </si>
  <si>
    <t>103</t>
  </si>
  <si>
    <t>Установка монтажных изделий массой: до 20 кг (Приварка сетки к анкерам)
Применительно</t>
  </si>
  <si>
    <t>18.2</t>
  </si>
  <si>
    <t>Ремонт бетонных и железобетонных конструкций наливными материалами серии EMACO, EMACO NANOCRETE, EMACO FAST, MACFLOW вручную с устройством мелкощитовой опалубки: стен (бетоном)
Применительно</t>
  </si>
  <si>
    <t>1 м3</t>
  </si>
  <si>
    <t>Улучшенная штукатурка фасадов цементно-известковым раствором по камню: стен</t>
  </si>
  <si>
    <t>100 м2 оштукатуриваемой поверхности</t>
  </si>
  <si>
    <t>23.2</t>
  </si>
  <si>
    <t>Раствор готовый кладочный цементный марки: 150</t>
  </si>
  <si>
    <t>Гидроизоляция боковая обмазочная полимерной мастикой на основе бутилкаучука в один слой</t>
  </si>
  <si>
    <t>24.2</t>
  </si>
  <si>
    <t>25.2</t>
  </si>
  <si>
    <t>Герметизация противопожарных дверей, ворот, противодымных клапанов, фланцевых соединений воздуховодов, термоуплотнительной лентой  ЛТСМ-1
Применительно к: установка ленты уплотнительно</t>
  </si>
  <si>
    <t>25.3</t>
  </si>
  <si>
    <t>Лента уплотнительная из пенополиэтилена с односторонним клеевым слоем, защищенным антиадгезионным материалом "Линотерм-П" марки PR 10/100
Применительно к: лента самоклеящаяся уплтнительная А20/8-20</t>
  </si>
  <si>
    <t>25.4</t>
  </si>
  <si>
    <t>Изделия фасонные усиленные (толщина 2,0 мм) для трехслойных стеновых сэндвич-панелей "Металл Профиль" из оцинкованной стали (применительно к: фасонные элемнты из нержавеющей стали, толщина стали 1,2 мм - ФИ1, ФИ2)</t>
  </si>
  <si>
    <t>27</t>
  </si>
  <si>
    <t>Шурупы-саморезы кровельные оцинкованные: 5,5х38 мм (применительно к: саморезы из нержавеющей стали по металлу с удлинённым буром и пресшайбой Hilti S-MD 55 S 5.5х40 stainless A2 с прокладкой из ЭПДМ-резины)</t>
  </si>
  <si>
    <t>28</t>
  </si>
  <si>
    <t>Шурупы-саморезы кровельные оцинкованные: 4,8х29 мм (применительно к: саморез из нержавеющей стали ST4,2х16 с прессшайбой)</t>
  </si>
  <si>
    <t>Монтаж лестниц прямолинейных и криволинейных, пожарных с ограждением
Применительно к: мостик кровельный ходовой</t>
  </si>
  <si>
    <t>31.2</t>
  </si>
  <si>
    <t>Конструктивные элементы вспомогательного назначения: с преобладанием профильного проката собираемые из двух и более деталей, с отверстиями и без отверстий, соединяемые на сварке (применительно к: мостик кровельный ходовой)</t>
  </si>
  <si>
    <t>Устройство облицовки поверхности стен (наружных и внутренних) по металлическому каркасу (с его устройством): профилированным листом без пароизоляционного слоя. (устройство фасада из профлиста поликорбаната по установленным металлоконструкциям)
Применительно к: композитный профлист</t>
  </si>
  <si>
    <t>32.2</t>
  </si>
  <si>
    <t>Устройство металлического каркаса из направляющих профилей под облицовку различными материалами: стен (исключение работ по устройству каркаса из расценки ИЕР15-01-062-02 И1)
Применительно к: исключение из ИЕР15-01-062-02 И1 установки каркаса</t>
  </si>
  <si>
    <t>32.5</t>
  </si>
  <si>
    <t>32.6</t>
  </si>
  <si>
    <t>Изделия фасонные усиленные (толщина 2,0 мм) для трехслойных стеновых сэндвич-панелей "Металл Профиль" из оцинкованной стали (применительно к: фасонные элемнты из нержавеющей стали, толщина стали 1,2 мм -  ФИ3, ФИ4, ФИ5)</t>
  </si>
  <si>
    <t>33.1</t>
  </si>
  <si>
    <t>35</t>
  </si>
  <si>
    <t>Балка БМ 1-1</t>
  </si>
  <si>
    <t>36.2</t>
  </si>
  <si>
    <t>Щебень из природного камня для строительных работ марка: 400, фракция 40-70 мм</t>
  </si>
  <si>
    <t>Бетон тяжелый, класс: В15 (М200)</t>
  </si>
  <si>
    <t>Устройство железобетонных фундаментов общего назначения объемом: до 5 м3</t>
  </si>
  <si>
    <t>100 м3 бетона и железобетона в деле</t>
  </si>
  <si>
    <t>111</t>
  </si>
  <si>
    <t>Установка закладных деталей весом: до 4 кг</t>
  </si>
  <si>
    <t>Ремонт пола после установки ворот</t>
  </si>
  <si>
    <t>Устройство фундаментных плит бетонных плоских</t>
  </si>
  <si>
    <t>Ворота</t>
  </si>
  <si>
    <t>Монтаж каркасов ворот большепролетных зданий, ангаров и др. без механизмов открывания</t>
  </si>
  <si>
    <t>Прочие индивидуальные сварные конструкции, масса сборочной единицы: до 0,1 т (нержавеющая сталь)
Применительно</t>
  </si>
  <si>
    <t>55</t>
  </si>
  <si>
    <t>Облицовка ворот стальным профилированным листом
Применительно к: облицовка композитным профлистом</t>
  </si>
  <si>
    <t>Ремонт существующей монолитной балки</t>
  </si>
  <si>
    <t>Усиление монолитными железобетонными обоймами: фундаментов
Применительно к: ремонт существующей монолитной железобетонной балки цементным раствором</t>
  </si>
  <si>
    <t>Сетка сварная из арматурной проволоки диаметром: 3,0 мм, без покрытия, 50х50 мм</t>
  </si>
  <si>
    <t>Лоток металлический штампованный по установленным конструкциям, ширина лотка: до 400 мм
Применительно к: композитный лоток и его комплектующие</t>
  </si>
  <si>
    <t>Полка-кронштейн из угловой стали (кронштейн ВМ 4001)</t>
  </si>
  <si>
    <t>Кабельный лоток лестничный</t>
  </si>
  <si>
    <t>60.1</t>
  </si>
  <si>
    <t>61.1</t>
  </si>
  <si>
    <t>Крышка на кабельный лоток</t>
  </si>
  <si>
    <t>62.1</t>
  </si>
  <si>
    <t>Т-образный ответвитель с крышкой TH 4040</t>
  </si>
  <si>
    <t>63.1</t>
  </si>
  <si>
    <t>Поворот 90° горизонтальный с крышкой  CH90 4010</t>
  </si>
  <si>
    <t>64.1</t>
  </si>
  <si>
    <t>Подъем 90° внутренний с крышкой CАH90 4010</t>
  </si>
  <si>
    <t>65.1</t>
  </si>
  <si>
    <t>Подъем 90° внутренний с крышкой CСH90 4010</t>
  </si>
  <si>
    <t>66.1</t>
  </si>
  <si>
    <t>Кронштейн</t>
  </si>
  <si>
    <t>Лестницы Л-1, Л-2</t>
  </si>
  <si>
    <t>Монтаж лестниц прямолинейных и криволинейных, пожарных с ограждением
Применительно к: устновка композитных лестниц</t>
  </si>
  <si>
    <t>68.1</t>
  </si>
  <si>
    <t>Лестница PF-LM 2,72-0,80-3,65</t>
  </si>
  <si>
    <t>69.1</t>
  </si>
  <si>
    <t>Лестница PF-LM 3,15-1,16-3,96</t>
  </si>
  <si>
    <t>70.1</t>
  </si>
  <si>
    <t>Раздел 2. Конструкции металлические. МБТ-21/554У-9-КМ</t>
  </si>
  <si>
    <t>Монтаж вертикальных связей в виде ферм для пролетов: до 24 м при высоте здания до  25 м (СВ1, СГ1)</t>
  </si>
  <si>
    <t>71.2</t>
  </si>
  <si>
    <t>Монтаж прогонов при шаге ферм до 12 м при высоте здания: до 25 м (РС2, РС3)</t>
  </si>
  <si>
    <t>71.3</t>
  </si>
  <si>
    <t>Монтаж балок, ригелей перекрытия, покрытия и под установку оборудования многоэтажных зданий при высоте здания: до 25 м (РС1, РС1.1)</t>
  </si>
  <si>
    <t>71.4</t>
  </si>
  <si>
    <t>Установка монтажных изделий массой: до 20 кг (установка поз.6, 7, 9, 12)
Применительно к: приварка опорных пластин)</t>
  </si>
  <si>
    <t>72.1</t>
  </si>
  <si>
    <t>Отдельные конструктивные элементы зданий и сооружений с преобладанием: гнутых профилей, средняя масса сборочной единицы до 0,1 т (РС1.1, СВ1, СГ1)</t>
  </si>
  <si>
    <t>72.2</t>
  </si>
  <si>
    <t>Отдельные конструктивные элементы зданий и сооружений с преобладанием: гнутых профилей, средняя масса сборочной единицы свыше 0,1 до 0,5 т (РС1, РС2, РС3)</t>
  </si>
  <si>
    <t>72.3</t>
  </si>
  <si>
    <t>Конструктивные элементы вспомогательного назначения: массой не более 50 кг с преобладанием толстолистовой стали без отверстий и сборосварочных операций (поз.6, 7, 9, 12)</t>
  </si>
  <si>
    <t>Раздел 3. Архитектурно-строительные решения. Демонтаж. МБТ-21/554У-9-АС-Д</t>
  </si>
  <si>
    <t>73.1</t>
  </si>
  <si>
    <t>Разборка покрытий кровель из профилированного настила весом кв. метра покрытия более 6-ти кг при высоте зданий: до 15 метров</t>
  </si>
  <si>
    <t>Устройство облицовки поверхности стен (наружных и внутренних) по металлическому каркасу (с его устройством): профилированным листом без пароизоляционного слоя (демонтаж ограждающих конструкций (стен) из профилированного листа и доборных элементов)
Применительно к: демонтаж ограждающих конструкций (стен) из профилированного листа и доборных элементо</t>
  </si>
  <si>
    <t>74.2</t>
  </si>
  <si>
    <t>Устройство металлического каркаса из направляющих профилей под облицовку различными материалами: стен (исключение работ по устройству каркаса из расценки ИЕР15-01-062-02 И1) (демонтаж ограждающих конструкций (стен) из профилированного листа)
Применительно к: исключение демонтажа каркаса из ИЕР15-01-062-02 И1</t>
  </si>
  <si>
    <t>Монтаж каркасов ворот большепролетных зданий, ангаров и др. без механизмов открывания (демонтаж)
Применительно к: демонтаж ворот (рама и заполнение ворот)</t>
  </si>
  <si>
    <t>Монтаж лестниц прямолинейных и криволинейных, пожарных с ограждением (демонтаж)</t>
  </si>
  <si>
    <t>77.1</t>
  </si>
  <si>
    <t>Лоток металлический штампованный по установленным конструкциям, ширина лотка: до 400 мм (демонтаж)</t>
  </si>
  <si>
    <t>79.1</t>
  </si>
  <si>
    <t>Разборка бетонных оснований под полы: на кирпичном щебне</t>
  </si>
  <si>
    <t>80.1</t>
  </si>
  <si>
    <t>Разработка грунта вручную в траншеях глубиной до 2 м без креплений с откосами, группа грунтов: 2</t>
  </si>
  <si>
    <t>81.1</t>
  </si>
  <si>
    <t>Погрузка вручную неуплотненного грунта из штабелей и отвалов в транспортные средства, группа грунтов: 2</t>
  </si>
  <si>
    <t>100 м3</t>
  </si>
  <si>
    <t>81.2</t>
  </si>
  <si>
    <t>Погрузочные работы при автомобильных перевозках: мусора строительного с погрузкой экскаваторами емкостью ковша до 0,5 м3</t>
  </si>
  <si>
    <t>Земляные работы</t>
  </si>
  <si>
    <t>Разборка покрытий и оснований: асфальтобетонных с помощью молотков отбойных</t>
  </si>
  <si>
    <t>84.1</t>
  </si>
  <si>
    <t>Разработка грунта с погрузкой на автомобили-самосвалы в котлованах объемом до 1000 м3 экскаваторами с ковшом вместимостью 0,4 м3, группа грунтов: 2</t>
  </si>
  <si>
    <t>Раздел 4. Антикоррозийная защита конструкций. МБТ-21/554У-9-АЗ</t>
  </si>
  <si>
    <t>88</t>
  </si>
  <si>
    <t>89</t>
  </si>
  <si>
    <t>90</t>
  </si>
  <si>
    <t>92.1</t>
  </si>
  <si>
    <t>Огрунтовка металлических поверхностей за один раз: грунтовкой ЭП-057
Применительно к: грунтовочный состав ДенсТоп ПУ 113</t>
  </si>
  <si>
    <t>94.1</t>
  </si>
  <si>
    <t>95.1</t>
  </si>
  <si>
    <t>Окраска металлических огрунтованных поверхностей: эмалью ЭП-773
Применительно к: состав ДенсТоп ЭП 202</t>
  </si>
  <si>
    <t>97.1</t>
  </si>
  <si>
    <t>Раздел 5. Затраты на размещение строительного мусора на полигоне ТБО</t>
  </si>
  <si>
    <t>КОММЕРЧЕСКОЕ ПРЕДЛОЖЕНИЕ</t>
  </si>
  <si>
    <t>стоимость, руб. без НДС</t>
  </si>
  <si>
    <t>цена за ед., руб. без НДС</t>
  </si>
  <si>
    <t>Галерея транспортеров 17, 18</t>
  </si>
  <si>
    <t>Береговая станция</t>
  </si>
  <si>
    <t>Перегрузочная станция (узел) 2002</t>
  </si>
  <si>
    <t>на капитальный ремонт зданий и сооружений комплекса минеральных удобрений, 
расположенных в Мурманском морском торговом порту в районе причала №19, 
с целью подготовки комплекса к перевалке калийных удобрений.
Объекты комплекса, подлежащие ремонту: Галерея транспортеров 17, 18; 
Береговая станция; Перегрузочная станция (узел) 2002</t>
  </si>
  <si>
    <t>ИТОГО КОМПЛЕКС РАБОТ:</t>
  </si>
  <si>
    <t>Наименование объектов и видов работ</t>
  </si>
  <si>
    <t>Наименование участника:</t>
  </si>
  <si>
    <t>ИНН  участника:</t>
  </si>
  <si>
    <t>заявка №______ от _._.2024г.</t>
  </si>
  <si>
    <r>
      <t>кроме того ставка НДС _____%, сумма НДС ______руб. [</t>
    </r>
    <r>
      <rPr>
        <i/>
        <sz val="8"/>
        <color theme="1"/>
        <rFont val="Calibri"/>
        <family val="2"/>
        <charset val="204"/>
        <scheme val="minor"/>
      </rPr>
      <t>заполняется участником являющимся плательщиком НДС</t>
    </r>
    <r>
      <rPr>
        <sz val="11"/>
        <color theme="1"/>
        <rFont val="Calibri"/>
        <family val="2"/>
        <charset val="204"/>
        <scheme val="minor"/>
      </rPr>
      <t>]</t>
    </r>
  </si>
  <si>
    <t>либо</t>
  </si>
  <si>
    <r>
      <t>«НДС не облагается» [</t>
    </r>
    <r>
      <rPr>
        <i/>
        <sz val="8"/>
        <color theme="1"/>
        <rFont val="Calibri"/>
        <family val="2"/>
        <charset val="204"/>
        <scheme val="minor"/>
      </rPr>
      <t>указывается в случае если участник применяет упрощенную систему налогообложения или специальный налоговый режим «Налог на профессиональный доход»</t>
    </r>
    <r>
      <rPr>
        <sz val="11"/>
        <color theme="1"/>
        <rFont val="Calibri"/>
        <family val="2"/>
        <charset val="204"/>
        <scheme val="minor"/>
      </rPr>
      <t>]</t>
    </r>
  </si>
  <si>
    <t>__________________________________________</t>
  </si>
  <si>
    <t>_______________________</t>
  </si>
  <si>
    <t>(подпись уполномоченного лица)</t>
  </si>
  <si>
    <t>Порядок оплаты:</t>
  </si>
  <si>
    <t>Срок выполнения работ:</t>
  </si>
  <si>
    <t>ВНИМАНИЕ!!!</t>
  </si>
  <si>
    <t>Формулы не менять!!!</t>
  </si>
  <si>
    <t>На листе "КП" заполнить дату подачи заявки и присвоить номер, указать наименование организации и ИНН</t>
  </si>
  <si>
    <t>На листе "КП" указать ставку НДС, либо "НДС не облагается". Удалить не нужные строки.</t>
  </si>
  <si>
    <t>На листе "КП" указать порядок оплаты и сроки выполнения работ.</t>
  </si>
  <si>
    <t>Коммерческое предложение подается в форматах exl и pdf.</t>
  </si>
  <si>
    <t>Коммерческое предложение подписать уполномоченным лицом.</t>
  </si>
  <si>
    <t>(ФИО подписавшего, должность)</t>
  </si>
  <si>
    <r>
      <t xml:space="preserve">Для заполнения КП необходимо </t>
    </r>
    <r>
      <rPr>
        <b/>
        <sz val="11"/>
        <color theme="1"/>
        <rFont val="Calibri"/>
        <family val="2"/>
        <charset val="204"/>
        <scheme val="minor"/>
      </rPr>
      <t>заполнить на листах "ГТ 17,18", "Берег.ст." и "ПС 2002" значения "цена за ед., руб. без НДС"</t>
    </r>
    <r>
      <rPr>
        <sz val="11"/>
        <color theme="1"/>
        <rFont val="Calibri"/>
        <family val="2"/>
        <scheme val="minor"/>
      </rPr>
      <t>. Остальное расчитается автоматически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</si>
</sst>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"/>
    <numFmt numFmtId="166" formatCode="0.0"/>
    <numFmt numFmtId="167" formatCode="0.00000"/>
    <numFmt numFmtId="168" formatCode="0.000000"/>
    <numFmt numFmtId="169" formatCode="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Arial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>
      <alignment horizontal="right" vertical="top" wrapText="1"/>
    </xf>
    <xf numFmtId="1" fontId="5" fillId="0" borderId="1" xfId="0" applyNumberFormat="1" applyFont="1" applyFill="1" applyBorder="1" applyAlignment="1" applyProtection="1">
      <alignment horizontal="right" vertical="top" wrapText="1"/>
    </xf>
    <xf numFmtId="165" fontId="5" fillId="0" borderId="1" xfId="0" applyNumberFormat="1" applyFont="1" applyFill="1" applyBorder="1" applyAlignment="1" applyProtection="1">
      <alignment horizontal="right" vertical="top" wrapText="1"/>
    </xf>
    <xf numFmtId="166" fontId="5" fillId="0" borderId="1" xfId="0" applyNumberFormat="1" applyFont="1" applyFill="1" applyBorder="1" applyAlignment="1" applyProtection="1">
      <alignment horizontal="right" vertical="top" wrapText="1"/>
    </xf>
    <xf numFmtId="167" fontId="5" fillId="0" borderId="1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68" fontId="5" fillId="0" borderId="1" xfId="0" applyNumberFormat="1" applyFont="1" applyFill="1" applyBorder="1" applyAlignment="1" applyProtection="1">
      <alignment horizontal="right" vertical="top" wrapText="1"/>
    </xf>
    <xf numFmtId="169" fontId="5" fillId="0" borderId="1" xfId="0" applyNumberFormat="1" applyFont="1" applyFill="1" applyBorder="1" applyAlignment="1" applyProtection="1">
      <alignment horizontal="right" vertical="top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" fontId="11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right" vertical="top" wrapText="1"/>
    </xf>
    <xf numFmtId="4" fontId="5" fillId="5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14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14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4" fontId="12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/>
    <xf numFmtId="4" fontId="1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/>
    <xf numFmtId="4" fontId="11" fillId="3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right"/>
    </xf>
    <xf numFmtId="4" fontId="3" fillId="6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10"/>
  <sheetViews>
    <sheetView workbookViewId="0">
      <selection activeCell="M22" sqref="M22"/>
    </sheetView>
  </sheetViews>
  <sheetFormatPr defaultRowHeight="15" x14ac:dyDescent="0.25"/>
  <sheetData>
    <row r="2" spans="1:1" x14ac:dyDescent="0.25">
      <c r="A2" s="27" t="s">
        <v>508</v>
      </c>
    </row>
    <row r="4" spans="1:1" x14ac:dyDescent="0.25">
      <c r="A4" t="s">
        <v>516</v>
      </c>
    </row>
    <row r="5" spans="1:1" x14ac:dyDescent="0.25">
      <c r="A5" t="s">
        <v>509</v>
      </c>
    </row>
    <row r="6" spans="1:1" x14ac:dyDescent="0.25">
      <c r="A6" t="s">
        <v>510</v>
      </c>
    </row>
    <row r="7" spans="1:1" x14ac:dyDescent="0.25">
      <c r="A7" t="s">
        <v>511</v>
      </c>
    </row>
    <row r="8" spans="1:1" x14ac:dyDescent="0.25">
      <c r="A8" t="s">
        <v>512</v>
      </c>
    </row>
    <row r="9" spans="1:1" x14ac:dyDescent="0.25">
      <c r="A9" t="s">
        <v>514</v>
      </c>
    </row>
    <row r="10" spans="1:1" x14ac:dyDescent="0.25">
      <c r="A10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7"/>
  <sheetViews>
    <sheetView tabSelected="1" zoomScaleNormal="100" workbookViewId="0">
      <selection activeCell="B28" sqref="B28"/>
    </sheetView>
  </sheetViews>
  <sheetFormatPr defaultRowHeight="15" x14ac:dyDescent="0.25"/>
  <cols>
    <col min="1" max="1" width="77.85546875" style="26" customWidth="1"/>
    <col min="2" max="2" width="24.42578125" style="26" customWidth="1"/>
    <col min="3" max="16384" width="9.140625" style="26"/>
  </cols>
  <sheetData>
    <row r="2" spans="1:2" x14ac:dyDescent="0.25">
      <c r="A2" s="26" t="s">
        <v>499</v>
      </c>
    </row>
    <row r="3" spans="1:2" x14ac:dyDescent="0.25">
      <c r="A3" s="26" t="s">
        <v>497</v>
      </c>
    </row>
    <row r="4" spans="1:2" x14ac:dyDescent="0.25">
      <c r="A4" s="26" t="s">
        <v>498</v>
      </c>
    </row>
    <row r="5" spans="1:2" x14ac:dyDescent="0.25">
      <c r="A5" s="54" t="s">
        <v>488</v>
      </c>
      <c r="B5" s="55"/>
    </row>
    <row r="6" spans="1:2" ht="87.75" customHeight="1" x14ac:dyDescent="0.25">
      <c r="A6" s="56" t="s">
        <v>494</v>
      </c>
      <c r="B6" s="56"/>
    </row>
    <row r="7" spans="1:2" ht="21" customHeight="1" x14ac:dyDescent="0.25">
      <c r="A7" s="36" t="s">
        <v>496</v>
      </c>
      <c r="B7" s="36" t="s">
        <v>489</v>
      </c>
    </row>
    <row r="8" spans="1:2" x14ac:dyDescent="0.25">
      <c r="A8" s="41" t="s">
        <v>491</v>
      </c>
      <c r="B8" s="42">
        <f>SUM(B9:B14)</f>
        <v>0</v>
      </c>
    </row>
    <row r="9" spans="1:2" x14ac:dyDescent="0.25">
      <c r="A9" s="28" t="s">
        <v>6</v>
      </c>
      <c r="B9" s="29">
        <f>'ГТ 17,18'!G6</f>
        <v>0</v>
      </c>
    </row>
    <row r="10" spans="1:2" x14ac:dyDescent="0.25">
      <c r="A10" s="28" t="s">
        <v>74</v>
      </c>
      <c r="B10" s="29">
        <f>'ГТ 17,18'!G38</f>
        <v>0</v>
      </c>
    </row>
    <row r="11" spans="1:2" x14ac:dyDescent="0.25">
      <c r="A11" s="28" t="s">
        <v>102</v>
      </c>
      <c r="B11" s="29">
        <f>'ГТ 17,18'!G52</f>
        <v>0</v>
      </c>
    </row>
    <row r="12" spans="1:2" x14ac:dyDescent="0.25">
      <c r="A12" s="28" t="s">
        <v>131</v>
      </c>
      <c r="B12" s="29">
        <f>'ГТ 17,18'!G66</f>
        <v>0</v>
      </c>
    </row>
    <row r="13" spans="1:2" x14ac:dyDescent="0.25">
      <c r="A13" s="28" t="s">
        <v>161</v>
      </c>
      <c r="B13" s="29">
        <f>'ГТ 17,18'!G79</f>
        <v>0</v>
      </c>
    </row>
    <row r="14" spans="1:2" x14ac:dyDescent="0.25">
      <c r="A14" s="28" t="s">
        <v>189</v>
      </c>
      <c r="B14" s="29">
        <f>'ГТ 17,18'!G91</f>
        <v>0</v>
      </c>
    </row>
    <row r="15" spans="1:2" x14ac:dyDescent="0.25">
      <c r="A15" s="43" t="s">
        <v>492</v>
      </c>
      <c r="B15" s="44">
        <f>SUM(B16:B21)</f>
        <v>0</v>
      </c>
    </row>
    <row r="16" spans="1:2" x14ac:dyDescent="0.25">
      <c r="A16" s="28" t="s">
        <v>190</v>
      </c>
      <c r="B16" s="29">
        <f>Берег.ст.!G6</f>
        <v>0</v>
      </c>
    </row>
    <row r="17" spans="1:2" x14ac:dyDescent="0.25">
      <c r="A17" s="28" t="s">
        <v>292</v>
      </c>
      <c r="B17" s="29">
        <f>Берег.ст.!G72</f>
        <v>0</v>
      </c>
    </row>
    <row r="18" spans="1:2" x14ac:dyDescent="0.25">
      <c r="A18" s="28" t="s">
        <v>309</v>
      </c>
      <c r="B18" s="29">
        <f>Берег.ст.!G83</f>
        <v>0</v>
      </c>
    </row>
    <row r="19" spans="1:2" x14ac:dyDescent="0.25">
      <c r="A19" s="28" t="s">
        <v>319</v>
      </c>
      <c r="B19" s="29">
        <f>Берег.ст.!G92</f>
        <v>0</v>
      </c>
    </row>
    <row r="20" spans="1:2" x14ac:dyDescent="0.25">
      <c r="A20" s="28" t="s">
        <v>333</v>
      </c>
      <c r="B20" s="29">
        <f>Берег.ст.!G104</f>
        <v>0</v>
      </c>
    </row>
    <row r="21" spans="1:2" x14ac:dyDescent="0.25">
      <c r="A21" s="28" t="s">
        <v>189</v>
      </c>
      <c r="B21" s="29">
        <f>Берег.ст.!G118</f>
        <v>0</v>
      </c>
    </row>
    <row r="22" spans="1:2" x14ac:dyDescent="0.25">
      <c r="A22" s="45" t="s">
        <v>493</v>
      </c>
      <c r="B22" s="46">
        <f>SUM(B23:B27)</f>
        <v>0</v>
      </c>
    </row>
    <row r="23" spans="1:2" x14ac:dyDescent="0.25">
      <c r="A23" s="28" t="s">
        <v>358</v>
      </c>
      <c r="B23" s="29">
        <f>'ПС 2002'!G6</f>
        <v>0</v>
      </c>
    </row>
    <row r="24" spans="1:2" x14ac:dyDescent="0.25">
      <c r="A24" s="28" t="s">
        <v>440</v>
      </c>
      <c r="B24" s="29">
        <f>'ПС 2002'!G95</f>
        <v>0</v>
      </c>
    </row>
    <row r="25" spans="1:2" x14ac:dyDescent="0.25">
      <c r="A25" s="28" t="s">
        <v>454</v>
      </c>
      <c r="B25" s="29">
        <f>'ПС 2002'!G103</f>
        <v>0</v>
      </c>
    </row>
    <row r="26" spans="1:2" x14ac:dyDescent="0.25">
      <c r="A26" s="28" t="s">
        <v>477</v>
      </c>
      <c r="B26" s="29">
        <f>'ПС 2002'!G118</f>
        <v>0</v>
      </c>
    </row>
    <row r="27" spans="1:2" x14ac:dyDescent="0.25">
      <c r="A27" s="28" t="s">
        <v>487</v>
      </c>
      <c r="B27" s="29">
        <f>'ПС 2002'!G127</f>
        <v>0</v>
      </c>
    </row>
    <row r="28" spans="1:2" x14ac:dyDescent="0.25">
      <c r="A28" s="47" t="s">
        <v>495</v>
      </c>
      <c r="B28" s="48">
        <f>B8+B15+B22</f>
        <v>0</v>
      </c>
    </row>
    <row r="29" spans="1:2" ht="19.5" customHeight="1" x14ac:dyDescent="0.25">
      <c r="A29" s="26" t="s">
        <v>500</v>
      </c>
    </row>
    <row r="30" spans="1:2" x14ac:dyDescent="0.25">
      <c r="A30" s="49" t="s">
        <v>501</v>
      </c>
    </row>
    <row r="31" spans="1:2" x14ac:dyDescent="0.25">
      <c r="A31" s="26" t="s">
        <v>502</v>
      </c>
    </row>
    <row r="33" spans="1:2" x14ac:dyDescent="0.25">
      <c r="A33" s="57" t="s">
        <v>506</v>
      </c>
      <c r="B33" s="58"/>
    </row>
    <row r="34" spans="1:2" x14ac:dyDescent="0.25">
      <c r="A34" s="57" t="s">
        <v>507</v>
      </c>
      <c r="B34" s="58"/>
    </row>
    <row r="35" spans="1:2" x14ac:dyDescent="0.25">
      <c r="A35" s="51"/>
      <c r="B35" s="52"/>
    </row>
    <row r="36" spans="1:2" x14ac:dyDescent="0.25">
      <c r="A36" s="26" t="s">
        <v>503</v>
      </c>
      <c r="B36" s="26" t="s">
        <v>504</v>
      </c>
    </row>
    <row r="37" spans="1:2" x14ac:dyDescent="0.25">
      <c r="A37" s="50" t="s">
        <v>505</v>
      </c>
      <c r="B37" s="53" t="s">
        <v>515</v>
      </c>
    </row>
  </sheetData>
  <mergeCells count="4">
    <mergeCell ref="A5:B5"/>
    <mergeCell ref="A6:B6"/>
    <mergeCell ref="A33:B33"/>
    <mergeCell ref="A34:B34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topLeftCell="A49" workbookViewId="0">
      <selection activeCell="G91" sqref="G91"/>
    </sheetView>
  </sheetViews>
  <sheetFormatPr defaultColWidth="9.140625" defaultRowHeight="11.25" x14ac:dyDescent="0.2"/>
  <cols>
    <col min="1" max="1" width="5.5703125" style="21" customWidth="1"/>
    <col min="2" max="2" width="5.5703125" style="13" customWidth="1"/>
    <col min="3" max="3" width="44.42578125" style="13" customWidth="1"/>
    <col min="4" max="4" width="10.7109375" style="13" customWidth="1"/>
    <col min="5" max="5" width="12.28515625" style="13" customWidth="1"/>
    <col min="6" max="6" width="14.42578125" style="13" customWidth="1"/>
    <col min="7" max="7" width="16.28515625" style="13" customWidth="1"/>
    <col min="8" max="8" width="4.7109375" style="13" hidden="1" customWidth="1"/>
    <col min="9" max="14" width="9.140625" style="13"/>
    <col min="15" max="16" width="135.28515625" style="22" hidden="1" customWidth="1"/>
    <col min="17" max="17" width="55.140625" style="22" hidden="1" customWidth="1"/>
    <col min="18" max="18" width="69" style="22" hidden="1" customWidth="1"/>
    <col min="19" max="19" width="55.140625" style="22" hidden="1" customWidth="1"/>
    <col min="20" max="20" width="69" style="22" hidden="1" customWidth="1"/>
    <col min="21" max="16384" width="9.140625" style="13"/>
  </cols>
  <sheetData>
    <row r="2" spans="1:16" customFormat="1" ht="18" x14ac:dyDescent="0.25">
      <c r="A2" s="63" t="s">
        <v>0</v>
      </c>
      <c r="B2" s="63"/>
      <c r="C2" s="63"/>
      <c r="D2" s="63"/>
      <c r="E2" s="63"/>
      <c r="F2" s="63"/>
    </row>
    <row r="3" spans="1:16" customFormat="1" ht="9.75" customHeight="1" x14ac:dyDescent="0.25">
      <c r="A3" s="1"/>
    </row>
    <row r="4" spans="1:16" customFormat="1" ht="36" customHeight="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25" t="s">
        <v>490</v>
      </c>
      <c r="G4" s="25" t="s">
        <v>489</v>
      </c>
    </row>
    <row r="5" spans="1:16" customFormat="1" ht="15" x14ac:dyDescent="0.25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6" customFormat="1" ht="15" x14ac:dyDescent="0.25">
      <c r="A6" s="59" t="s">
        <v>6</v>
      </c>
      <c r="B6" s="60"/>
      <c r="C6" s="60"/>
      <c r="D6" s="60"/>
      <c r="E6" s="60"/>
      <c r="F6" s="60"/>
      <c r="G6" s="33">
        <f>G7+G17+G23+G34</f>
        <v>0</v>
      </c>
      <c r="O6" s="6" t="s">
        <v>6</v>
      </c>
    </row>
    <row r="7" spans="1:16" customFormat="1" ht="15" x14ac:dyDescent="0.25">
      <c r="A7" s="61" t="s">
        <v>7</v>
      </c>
      <c r="B7" s="61"/>
      <c r="C7" s="61"/>
      <c r="D7" s="61"/>
      <c r="E7" s="61"/>
      <c r="F7" s="61"/>
      <c r="G7" s="34">
        <f>SUM(G8:G16)</f>
        <v>0</v>
      </c>
      <c r="O7" s="6"/>
      <c r="P7" s="7" t="s">
        <v>7</v>
      </c>
    </row>
    <row r="8" spans="1:16" customFormat="1" ht="22.5" x14ac:dyDescent="0.25">
      <c r="A8" s="8">
        <f>IF(H8&lt;&gt;"",COUNTA(H$1:H8),"")</f>
        <v>1</v>
      </c>
      <c r="B8" s="9" t="s">
        <v>8</v>
      </c>
      <c r="C8" s="10" t="s">
        <v>9</v>
      </c>
      <c r="D8" s="11" t="s">
        <v>10</v>
      </c>
      <c r="E8" s="12">
        <v>17.2608</v>
      </c>
      <c r="F8" s="30"/>
      <c r="G8" s="30">
        <f>E8*F8</f>
        <v>0</v>
      </c>
      <c r="H8" s="13" t="s">
        <v>11</v>
      </c>
      <c r="O8" s="6"/>
      <c r="P8" s="7"/>
    </row>
    <row r="9" spans="1:16" customFormat="1" ht="15" x14ac:dyDescent="0.25">
      <c r="A9" s="8">
        <f>IF(H9&lt;&gt;"",COUNTA(H$1:H9),"")</f>
        <v>2</v>
      </c>
      <c r="B9" s="9" t="s">
        <v>12</v>
      </c>
      <c r="C9" s="10" t="s">
        <v>13</v>
      </c>
      <c r="D9" s="11" t="s">
        <v>14</v>
      </c>
      <c r="E9" s="14">
        <v>8939.58</v>
      </c>
      <c r="F9" s="30"/>
      <c r="G9" s="30">
        <f t="shared" ref="G9:G72" si="0">E9*F9</f>
        <v>0</v>
      </c>
      <c r="H9" s="13" t="s">
        <v>11</v>
      </c>
      <c r="O9" s="6"/>
      <c r="P9" s="7"/>
    </row>
    <row r="10" spans="1:16" customFormat="1" ht="15" x14ac:dyDescent="0.25">
      <c r="A10" s="8">
        <f>IF(H10&lt;&gt;"",COUNTA(H$1:H10),"")</f>
        <v>3</v>
      </c>
      <c r="B10" s="9" t="s">
        <v>15</v>
      </c>
      <c r="C10" s="10" t="s">
        <v>16</v>
      </c>
      <c r="D10" s="11" t="s">
        <v>17</v>
      </c>
      <c r="E10" s="12">
        <v>2034.6415999999999</v>
      </c>
      <c r="F10" s="30"/>
      <c r="G10" s="30">
        <f t="shared" si="0"/>
        <v>0</v>
      </c>
      <c r="H10" s="13" t="s">
        <v>11</v>
      </c>
      <c r="O10" s="6"/>
      <c r="P10" s="7"/>
    </row>
    <row r="11" spans="1:16" customFormat="1" ht="45" x14ac:dyDescent="0.25">
      <c r="A11" s="8">
        <f>IF(H11&lt;&gt;"",COUNTA(H$1:H11),"")</f>
        <v>4</v>
      </c>
      <c r="B11" s="9" t="s">
        <v>15</v>
      </c>
      <c r="C11" s="10" t="s">
        <v>18</v>
      </c>
      <c r="D11" s="11" t="s">
        <v>19</v>
      </c>
      <c r="E11" s="14">
        <v>1.76</v>
      </c>
      <c r="F11" s="30"/>
      <c r="G11" s="30">
        <f t="shared" si="0"/>
        <v>0</v>
      </c>
      <c r="H11" s="13" t="s">
        <v>11</v>
      </c>
      <c r="O11" s="6"/>
      <c r="P11" s="7"/>
    </row>
    <row r="12" spans="1:16" customFormat="1" ht="22.5" x14ac:dyDescent="0.25">
      <c r="A12" s="8">
        <f>IF(H12&lt;&gt;"",COUNTA(H$1:H12),"")</f>
        <v>5</v>
      </c>
      <c r="B12" s="9" t="s">
        <v>20</v>
      </c>
      <c r="C12" s="10" t="s">
        <v>21</v>
      </c>
      <c r="D12" s="11" t="s">
        <v>22</v>
      </c>
      <c r="E12" s="14">
        <v>2.72</v>
      </c>
      <c r="F12" s="30"/>
      <c r="G12" s="30">
        <f t="shared" si="0"/>
        <v>0</v>
      </c>
      <c r="H12" s="13" t="s">
        <v>11</v>
      </c>
      <c r="O12" s="6"/>
      <c r="P12" s="7"/>
    </row>
    <row r="13" spans="1:16" customFormat="1" ht="22.5" x14ac:dyDescent="0.25">
      <c r="A13" s="8">
        <f>IF(H13&lt;&gt;"",COUNTA(H$1:H13),"")</f>
        <v>6</v>
      </c>
      <c r="B13" s="9" t="s">
        <v>23</v>
      </c>
      <c r="C13" s="10" t="s">
        <v>24</v>
      </c>
      <c r="D13" s="11" t="s">
        <v>25</v>
      </c>
      <c r="E13" s="15">
        <v>272</v>
      </c>
      <c r="F13" s="30"/>
      <c r="G13" s="30">
        <f t="shared" si="0"/>
        <v>0</v>
      </c>
      <c r="H13" s="13" t="s">
        <v>11</v>
      </c>
      <c r="O13" s="6"/>
      <c r="P13" s="7"/>
    </row>
    <row r="14" spans="1:16" customFormat="1" ht="22.5" x14ac:dyDescent="0.25">
      <c r="A14" s="8">
        <f>IF(H14&lt;&gt;"",COUNTA(H$1:H14),"")</f>
        <v>7</v>
      </c>
      <c r="B14" s="9" t="s">
        <v>26</v>
      </c>
      <c r="C14" s="10" t="s">
        <v>27</v>
      </c>
      <c r="D14" s="11" t="s">
        <v>22</v>
      </c>
      <c r="E14" s="14">
        <v>2.72</v>
      </c>
      <c r="F14" s="30"/>
      <c r="G14" s="30">
        <f t="shared" si="0"/>
        <v>0</v>
      </c>
      <c r="H14" s="13" t="s">
        <v>11</v>
      </c>
      <c r="O14" s="6"/>
      <c r="P14" s="7"/>
    </row>
    <row r="15" spans="1:16" customFormat="1" ht="33.75" x14ac:dyDescent="0.25">
      <c r="A15" s="8">
        <f>IF(H15&lt;&gt;"",COUNTA(H$1:H15),"")</f>
        <v>8</v>
      </c>
      <c r="B15" s="9" t="s">
        <v>28</v>
      </c>
      <c r="C15" s="10" t="s">
        <v>29</v>
      </c>
      <c r="D15" s="11" t="s">
        <v>22</v>
      </c>
      <c r="E15" s="16">
        <v>0.76800000000000002</v>
      </c>
      <c r="F15" s="30"/>
      <c r="G15" s="30">
        <f t="shared" si="0"/>
        <v>0</v>
      </c>
      <c r="H15" s="13" t="s">
        <v>11</v>
      </c>
      <c r="O15" s="6"/>
      <c r="P15" s="7"/>
    </row>
    <row r="16" spans="1:16" customFormat="1" ht="15" x14ac:dyDescent="0.25">
      <c r="A16" s="8">
        <f>IF(H16&lt;&gt;"",COUNTA(H$1:H16),"")</f>
        <v>9</v>
      </c>
      <c r="B16" s="9" t="s">
        <v>30</v>
      </c>
      <c r="C16" s="10" t="s">
        <v>31</v>
      </c>
      <c r="D16" s="11" t="s">
        <v>14</v>
      </c>
      <c r="E16" s="15">
        <v>64</v>
      </c>
      <c r="F16" s="30"/>
      <c r="G16" s="30">
        <f t="shared" si="0"/>
        <v>0</v>
      </c>
      <c r="H16" s="13" t="s">
        <v>11</v>
      </c>
      <c r="O16" s="6"/>
      <c r="P16" s="7"/>
    </row>
    <row r="17" spans="1:16" customFormat="1" ht="15" x14ac:dyDescent="0.25">
      <c r="A17" s="61" t="s">
        <v>32</v>
      </c>
      <c r="B17" s="61"/>
      <c r="C17" s="61"/>
      <c r="D17" s="61"/>
      <c r="E17" s="61"/>
      <c r="F17" s="61"/>
      <c r="G17" s="34">
        <f>SUM(G18:G22)</f>
        <v>0</v>
      </c>
      <c r="O17" s="6"/>
      <c r="P17" s="7" t="s">
        <v>32</v>
      </c>
    </row>
    <row r="18" spans="1:16" customFormat="1" ht="67.5" x14ac:dyDescent="0.25">
      <c r="A18" s="8">
        <f>IF(H18&lt;&gt;"",COUNTA(H$1:H18),"")</f>
        <v>10</v>
      </c>
      <c r="B18" s="9" t="s">
        <v>33</v>
      </c>
      <c r="C18" s="10" t="s">
        <v>34</v>
      </c>
      <c r="D18" s="11" t="s">
        <v>10</v>
      </c>
      <c r="E18" s="16">
        <v>24.363</v>
      </c>
      <c r="F18" s="30"/>
      <c r="G18" s="30">
        <f t="shared" si="0"/>
        <v>0</v>
      </c>
      <c r="H18" s="13" t="s">
        <v>11</v>
      </c>
      <c r="O18" s="6"/>
      <c r="P18" s="7"/>
    </row>
    <row r="19" spans="1:16" customFormat="1" ht="33.75" x14ac:dyDescent="0.25">
      <c r="A19" s="8">
        <f>IF(H19&lt;&gt;"",COUNTA(H$1:H19),"")</f>
        <v>11</v>
      </c>
      <c r="B19" s="9" t="s">
        <v>35</v>
      </c>
      <c r="C19" s="10" t="s">
        <v>36</v>
      </c>
      <c r="D19" s="11" t="s">
        <v>10</v>
      </c>
      <c r="E19" s="31">
        <v>-24.3628</v>
      </c>
      <c r="F19" s="30"/>
      <c r="G19" s="30">
        <f t="shared" si="0"/>
        <v>0</v>
      </c>
      <c r="H19" s="13" t="s">
        <v>11</v>
      </c>
      <c r="O19" s="6"/>
      <c r="P19" s="7"/>
    </row>
    <row r="20" spans="1:16" customFormat="1" ht="15" x14ac:dyDescent="0.25">
      <c r="A20" s="8">
        <f>IF(H20&lt;&gt;"",COUNTA(H$1:H20),"")</f>
        <v>12</v>
      </c>
      <c r="B20" s="9" t="s">
        <v>37</v>
      </c>
      <c r="C20" s="10" t="s">
        <v>38</v>
      </c>
      <c r="D20" s="11" t="s">
        <v>17</v>
      </c>
      <c r="E20" s="12">
        <v>3228.3944999999999</v>
      </c>
      <c r="F20" s="30"/>
      <c r="G20" s="30">
        <f t="shared" si="0"/>
        <v>0</v>
      </c>
      <c r="H20" s="13" t="s">
        <v>11</v>
      </c>
      <c r="O20" s="6"/>
      <c r="P20" s="7"/>
    </row>
    <row r="21" spans="1:16" customFormat="1" ht="15" x14ac:dyDescent="0.25">
      <c r="A21" s="8">
        <f>IF(H21&lt;&gt;"",COUNTA(H$1:H21),"")</f>
        <v>13</v>
      </c>
      <c r="B21" s="9" t="s">
        <v>39</v>
      </c>
      <c r="C21" s="10" t="s">
        <v>40</v>
      </c>
      <c r="D21" s="11" t="s">
        <v>14</v>
      </c>
      <c r="E21" s="17">
        <v>77494.8</v>
      </c>
      <c r="F21" s="30"/>
      <c r="G21" s="30">
        <f t="shared" si="0"/>
        <v>0</v>
      </c>
      <c r="H21" s="13" t="s">
        <v>11</v>
      </c>
      <c r="O21" s="6"/>
      <c r="P21" s="7"/>
    </row>
    <row r="22" spans="1:16" customFormat="1" ht="67.5" x14ac:dyDescent="0.25">
      <c r="A22" s="8">
        <f>IF(H22&lt;&gt;"",COUNTA(H$1:H22),"")</f>
        <v>14</v>
      </c>
      <c r="B22" s="9" t="s">
        <v>39</v>
      </c>
      <c r="C22" s="10" t="s">
        <v>41</v>
      </c>
      <c r="D22" s="11" t="s">
        <v>42</v>
      </c>
      <c r="E22" s="12">
        <v>49.833599999999997</v>
      </c>
      <c r="F22" s="30"/>
      <c r="G22" s="30">
        <f t="shared" si="0"/>
        <v>0</v>
      </c>
      <c r="H22" s="13" t="s">
        <v>11</v>
      </c>
      <c r="O22" s="6"/>
      <c r="P22" s="7"/>
    </row>
    <row r="23" spans="1:16" customFormat="1" ht="15" x14ac:dyDescent="0.25">
      <c r="A23" s="61" t="s">
        <v>43</v>
      </c>
      <c r="B23" s="61"/>
      <c r="C23" s="61"/>
      <c r="D23" s="61"/>
      <c r="E23" s="61"/>
      <c r="F23" s="61"/>
      <c r="G23" s="34">
        <f>SUM(G24:G33)</f>
        <v>0</v>
      </c>
      <c r="O23" s="6"/>
      <c r="P23" s="7" t="s">
        <v>43</v>
      </c>
    </row>
    <row r="24" spans="1:16" customFormat="1" ht="22.5" x14ac:dyDescent="0.25">
      <c r="A24" s="8">
        <f>IF(H24&lt;&gt;"",COUNTA(H$1:H24),"")</f>
        <v>15</v>
      </c>
      <c r="B24" s="9" t="s">
        <v>44</v>
      </c>
      <c r="C24" s="10" t="s">
        <v>45</v>
      </c>
      <c r="D24" s="11" t="s">
        <v>46</v>
      </c>
      <c r="E24" s="12">
        <v>0.45540000000000003</v>
      </c>
      <c r="F24" s="30"/>
      <c r="G24" s="30">
        <f t="shared" si="0"/>
        <v>0</v>
      </c>
      <c r="H24" s="13" t="s">
        <v>11</v>
      </c>
      <c r="O24" s="6"/>
      <c r="P24" s="7"/>
    </row>
    <row r="25" spans="1:16" customFormat="1" ht="33.75" x14ac:dyDescent="0.25">
      <c r="A25" s="8">
        <f>IF(H25&lt;&gt;"",COUNTA(H$1:H25),"")</f>
        <v>16</v>
      </c>
      <c r="B25" s="9" t="s">
        <v>47</v>
      </c>
      <c r="C25" s="10" t="s">
        <v>48</v>
      </c>
      <c r="D25" s="11" t="s">
        <v>46</v>
      </c>
      <c r="E25" s="12">
        <v>2.8271999999999999</v>
      </c>
      <c r="F25" s="30"/>
      <c r="G25" s="30">
        <f t="shared" si="0"/>
        <v>0</v>
      </c>
      <c r="H25" s="13" t="s">
        <v>11</v>
      </c>
      <c r="O25" s="6"/>
      <c r="P25" s="7"/>
    </row>
    <row r="26" spans="1:16" customFormat="1" ht="15" x14ac:dyDescent="0.25">
      <c r="A26" s="8">
        <f>IF(H26&lt;&gt;"",COUNTA(H$1:H26),"")</f>
        <v>17</v>
      </c>
      <c r="B26" s="9" t="s">
        <v>49</v>
      </c>
      <c r="C26" s="10" t="s">
        <v>50</v>
      </c>
      <c r="D26" s="11" t="s">
        <v>14</v>
      </c>
      <c r="E26" s="15">
        <v>23</v>
      </c>
      <c r="F26" s="30"/>
      <c r="G26" s="30">
        <f t="shared" si="0"/>
        <v>0</v>
      </c>
      <c r="H26" s="13" t="s">
        <v>11</v>
      </c>
      <c r="O26" s="6"/>
      <c r="P26" s="7"/>
    </row>
    <row r="27" spans="1:16" customFormat="1" ht="15" x14ac:dyDescent="0.25">
      <c r="A27" s="8">
        <f>IF(H27&lt;&gt;"",COUNTA(H$1:H27),"")</f>
        <v>18</v>
      </c>
      <c r="B27" s="9" t="s">
        <v>51</v>
      </c>
      <c r="C27" s="10" t="s">
        <v>52</v>
      </c>
      <c r="D27" s="11" t="s">
        <v>14</v>
      </c>
      <c r="E27" s="15">
        <v>57</v>
      </c>
      <c r="F27" s="30"/>
      <c r="G27" s="30">
        <f t="shared" si="0"/>
        <v>0</v>
      </c>
      <c r="H27" s="13" t="s">
        <v>11</v>
      </c>
      <c r="O27" s="6"/>
      <c r="P27" s="7"/>
    </row>
    <row r="28" spans="1:16" customFormat="1" ht="15" x14ac:dyDescent="0.25">
      <c r="A28" s="8">
        <f>IF(H28&lt;&gt;"",COUNTA(H$1:H28),"")</f>
        <v>19</v>
      </c>
      <c r="B28" s="9" t="s">
        <v>53</v>
      </c>
      <c r="C28" s="10" t="s">
        <v>54</v>
      </c>
      <c r="D28" s="11" t="s">
        <v>14</v>
      </c>
      <c r="E28" s="15">
        <v>160</v>
      </c>
      <c r="F28" s="30"/>
      <c r="G28" s="30">
        <f t="shared" si="0"/>
        <v>0</v>
      </c>
      <c r="H28" s="13" t="s">
        <v>11</v>
      </c>
      <c r="O28" s="6"/>
      <c r="P28" s="7"/>
    </row>
    <row r="29" spans="1:16" customFormat="1" ht="15" x14ac:dyDescent="0.25">
      <c r="A29" s="8">
        <f>IF(H29&lt;&gt;"",COUNTA(H$1:H29),"")</f>
        <v>20</v>
      </c>
      <c r="B29" s="9" t="s">
        <v>55</v>
      </c>
      <c r="C29" s="10" t="s">
        <v>56</v>
      </c>
      <c r="D29" s="11" t="s">
        <v>14</v>
      </c>
      <c r="E29" s="15">
        <v>46</v>
      </c>
      <c r="F29" s="30"/>
      <c r="G29" s="30">
        <f t="shared" si="0"/>
        <v>0</v>
      </c>
      <c r="H29" s="13" t="s">
        <v>11</v>
      </c>
      <c r="O29" s="6"/>
      <c r="P29" s="7"/>
    </row>
    <row r="30" spans="1:16" customFormat="1" ht="15" x14ac:dyDescent="0.25">
      <c r="A30" s="8">
        <f>IF(H30&lt;&gt;"",COUNTA(H$1:H30),"")</f>
        <v>21</v>
      </c>
      <c r="B30" s="9" t="s">
        <v>57</v>
      </c>
      <c r="C30" s="10" t="s">
        <v>58</v>
      </c>
      <c r="D30" s="11" t="s">
        <v>14</v>
      </c>
      <c r="E30" s="15">
        <v>114</v>
      </c>
      <c r="F30" s="30"/>
      <c r="G30" s="30">
        <f t="shared" si="0"/>
        <v>0</v>
      </c>
      <c r="H30" s="13" t="s">
        <v>11</v>
      </c>
      <c r="O30" s="6"/>
      <c r="P30" s="7"/>
    </row>
    <row r="31" spans="1:16" customFormat="1" ht="15" x14ac:dyDescent="0.25">
      <c r="A31" s="8">
        <f>IF(H31&lt;&gt;"",COUNTA(H$1:H31),"")</f>
        <v>22</v>
      </c>
      <c r="B31" s="9" t="s">
        <v>59</v>
      </c>
      <c r="C31" s="10" t="s">
        <v>60</v>
      </c>
      <c r="D31" s="11" t="s">
        <v>46</v>
      </c>
      <c r="E31" s="18">
        <v>0.15851999999999999</v>
      </c>
      <c r="F31" s="30"/>
      <c r="G31" s="30">
        <f t="shared" si="0"/>
        <v>0</v>
      </c>
      <c r="H31" s="13" t="s">
        <v>11</v>
      </c>
      <c r="O31" s="6"/>
      <c r="P31" s="7"/>
    </row>
    <row r="32" spans="1:16" customFormat="1" ht="15" x14ac:dyDescent="0.25">
      <c r="A32" s="8">
        <f>IF(H32&lt;&gt;"",COUNTA(H$1:H32),"")</f>
        <v>23</v>
      </c>
      <c r="B32" s="9" t="s">
        <v>61</v>
      </c>
      <c r="C32" s="10" t="s">
        <v>62</v>
      </c>
      <c r="D32" s="11" t="s">
        <v>14</v>
      </c>
      <c r="E32" s="15">
        <v>24</v>
      </c>
      <c r="F32" s="30"/>
      <c r="G32" s="30">
        <f t="shared" si="0"/>
        <v>0</v>
      </c>
      <c r="H32" s="13" t="s">
        <v>11</v>
      </c>
      <c r="O32" s="6"/>
      <c r="P32" s="7"/>
    </row>
    <row r="33" spans="1:16" customFormat="1" ht="15" x14ac:dyDescent="0.25">
      <c r="A33" s="8">
        <f>IF(H33&lt;&gt;"",COUNTA(H$1:H33),"")</f>
        <v>24</v>
      </c>
      <c r="B33" s="9" t="s">
        <v>63</v>
      </c>
      <c r="C33" s="10" t="s">
        <v>64</v>
      </c>
      <c r="D33" s="11" t="s">
        <v>14</v>
      </c>
      <c r="E33" s="15">
        <v>60</v>
      </c>
      <c r="F33" s="30"/>
      <c r="G33" s="30">
        <f t="shared" si="0"/>
        <v>0</v>
      </c>
      <c r="H33" s="13" t="s">
        <v>11</v>
      </c>
      <c r="O33" s="6"/>
      <c r="P33" s="7"/>
    </row>
    <row r="34" spans="1:16" customFormat="1" ht="15" x14ac:dyDescent="0.25">
      <c r="A34" s="61" t="s">
        <v>65</v>
      </c>
      <c r="B34" s="61"/>
      <c r="C34" s="61"/>
      <c r="D34" s="61"/>
      <c r="E34" s="61"/>
      <c r="F34" s="61"/>
      <c r="G34" s="34">
        <f>SUM(G35:G37)</f>
        <v>0</v>
      </c>
      <c r="O34" s="6"/>
      <c r="P34" s="7" t="s">
        <v>65</v>
      </c>
    </row>
    <row r="35" spans="1:16" customFormat="1" ht="22.5" x14ac:dyDescent="0.25">
      <c r="A35" s="8">
        <f>IF(H35&lt;&gt;"",COUNTA(H$1:H35),"")</f>
        <v>25</v>
      </c>
      <c r="B35" s="9" t="s">
        <v>66</v>
      </c>
      <c r="C35" s="10" t="s">
        <v>67</v>
      </c>
      <c r="D35" s="11" t="s">
        <v>68</v>
      </c>
      <c r="E35" s="14">
        <v>0.95</v>
      </c>
      <c r="F35" s="30"/>
      <c r="G35" s="30">
        <f t="shared" si="0"/>
        <v>0</v>
      </c>
      <c r="H35" s="13" t="s">
        <v>11</v>
      </c>
      <c r="O35" s="6"/>
      <c r="P35" s="7"/>
    </row>
    <row r="36" spans="1:16" customFormat="1" ht="15" x14ac:dyDescent="0.25">
      <c r="A36" s="8">
        <f>IF(H36&lt;&gt;"",COUNTA(H$1:H36),"")</f>
        <v>26</v>
      </c>
      <c r="B36" s="9" t="s">
        <v>69</v>
      </c>
      <c r="C36" s="10" t="s">
        <v>70</v>
      </c>
      <c r="D36" s="11" t="s">
        <v>14</v>
      </c>
      <c r="E36" s="15">
        <v>1</v>
      </c>
      <c r="F36" s="30"/>
      <c r="G36" s="30">
        <f t="shared" si="0"/>
        <v>0</v>
      </c>
      <c r="H36" s="13" t="s">
        <v>11</v>
      </c>
      <c r="O36" s="6"/>
      <c r="P36" s="7"/>
    </row>
    <row r="37" spans="1:16" customFormat="1" ht="15" x14ac:dyDescent="0.25">
      <c r="A37" s="8">
        <f>IF(H37&lt;&gt;"",COUNTA(H$1:H37),"")</f>
        <v>27</v>
      </c>
      <c r="B37" s="9" t="s">
        <v>71</v>
      </c>
      <c r="C37" s="10" t="s">
        <v>72</v>
      </c>
      <c r="D37" s="11" t="s">
        <v>73</v>
      </c>
      <c r="E37" s="14">
        <v>20.11</v>
      </c>
      <c r="F37" s="30"/>
      <c r="G37" s="30">
        <f t="shared" si="0"/>
        <v>0</v>
      </c>
      <c r="H37" s="13" t="s">
        <v>11</v>
      </c>
      <c r="O37" s="6"/>
      <c r="P37" s="7"/>
    </row>
    <row r="38" spans="1:16" customFormat="1" ht="15" x14ac:dyDescent="0.25">
      <c r="A38" s="59" t="s">
        <v>74</v>
      </c>
      <c r="B38" s="60"/>
      <c r="C38" s="60"/>
      <c r="D38" s="60"/>
      <c r="E38" s="60"/>
      <c r="F38" s="60"/>
      <c r="G38" s="35">
        <f>SUM(G39:G51)</f>
        <v>0</v>
      </c>
      <c r="O38" s="6" t="s">
        <v>74</v>
      </c>
      <c r="P38" s="7"/>
    </row>
    <row r="39" spans="1:16" customFormat="1" ht="33.75" x14ac:dyDescent="0.25">
      <c r="A39" s="8">
        <f>IF(H39&lt;&gt;"",COUNTA(H$1:H39),"")</f>
        <v>28</v>
      </c>
      <c r="B39" s="9" t="s">
        <v>75</v>
      </c>
      <c r="C39" s="10" t="s">
        <v>76</v>
      </c>
      <c r="D39" s="11" t="s">
        <v>68</v>
      </c>
      <c r="E39" s="16">
        <v>21.291</v>
      </c>
      <c r="F39" s="30"/>
      <c r="G39" s="30">
        <f t="shared" si="0"/>
        <v>0</v>
      </c>
      <c r="H39" s="13" t="s">
        <v>11</v>
      </c>
      <c r="O39" s="6"/>
      <c r="P39" s="7"/>
    </row>
    <row r="40" spans="1:16" customFormat="1" ht="22.5" x14ac:dyDescent="0.25">
      <c r="A40" s="8">
        <f>IF(H40&lt;&gt;"",COUNTA(H$1:H40),"")</f>
        <v>29</v>
      </c>
      <c r="B40" s="9" t="s">
        <v>77</v>
      </c>
      <c r="C40" s="10" t="s">
        <v>78</v>
      </c>
      <c r="D40" s="11" t="s">
        <v>19</v>
      </c>
      <c r="E40" s="16">
        <v>21.291</v>
      </c>
      <c r="F40" s="30"/>
      <c r="G40" s="30">
        <f t="shared" si="0"/>
        <v>0</v>
      </c>
      <c r="H40" s="13" t="s">
        <v>11</v>
      </c>
      <c r="O40" s="6"/>
      <c r="P40" s="7"/>
    </row>
    <row r="41" spans="1:16" customFormat="1" ht="22.5" x14ac:dyDescent="0.25">
      <c r="A41" s="8">
        <f>IF(H41&lt;&gt;"",COUNTA(H$1:H41),"")</f>
        <v>30</v>
      </c>
      <c r="B41" s="9" t="s">
        <v>79</v>
      </c>
      <c r="C41" s="10" t="s">
        <v>80</v>
      </c>
      <c r="D41" s="11" t="s">
        <v>68</v>
      </c>
      <c r="E41" s="16">
        <v>22.638999999999999</v>
      </c>
      <c r="F41" s="30"/>
      <c r="G41" s="30">
        <f t="shared" si="0"/>
        <v>0</v>
      </c>
      <c r="H41" s="13" t="s">
        <v>11</v>
      </c>
      <c r="O41" s="6"/>
      <c r="P41" s="7"/>
    </row>
    <row r="42" spans="1:16" customFormat="1" ht="22.5" x14ac:dyDescent="0.25">
      <c r="A42" s="8">
        <f>IF(H42&lt;&gt;"",COUNTA(H$1:H42),"")</f>
        <v>31</v>
      </c>
      <c r="B42" s="9" t="s">
        <v>81</v>
      </c>
      <c r="C42" s="10" t="s">
        <v>82</v>
      </c>
      <c r="D42" s="11" t="s">
        <v>19</v>
      </c>
      <c r="E42" s="16">
        <v>22.638999999999999</v>
      </c>
      <c r="F42" s="30"/>
      <c r="G42" s="30">
        <f t="shared" si="0"/>
        <v>0</v>
      </c>
      <c r="H42" s="13" t="s">
        <v>11</v>
      </c>
      <c r="O42" s="6"/>
      <c r="P42" s="7"/>
    </row>
    <row r="43" spans="1:16" customFormat="1" ht="22.5" x14ac:dyDescent="0.25">
      <c r="A43" s="8">
        <f>IF(H43&lt;&gt;"",COUNTA(H$1:H43),"")</f>
        <v>32</v>
      </c>
      <c r="B43" s="9" t="s">
        <v>83</v>
      </c>
      <c r="C43" s="10" t="s">
        <v>84</v>
      </c>
      <c r="D43" s="11" t="s">
        <v>68</v>
      </c>
      <c r="E43" s="16">
        <v>39.405999999999999</v>
      </c>
      <c r="F43" s="30"/>
      <c r="G43" s="30">
        <f t="shared" si="0"/>
        <v>0</v>
      </c>
      <c r="H43" s="13" t="s">
        <v>11</v>
      </c>
      <c r="O43" s="6"/>
      <c r="P43" s="7"/>
    </row>
    <row r="44" spans="1:16" customFormat="1" ht="22.5" x14ac:dyDescent="0.25">
      <c r="A44" s="8">
        <f>IF(H44&lt;&gt;"",COUNTA(H$1:H44),"")</f>
        <v>33</v>
      </c>
      <c r="B44" s="9" t="s">
        <v>85</v>
      </c>
      <c r="C44" s="10" t="s">
        <v>86</v>
      </c>
      <c r="D44" s="11" t="s">
        <v>19</v>
      </c>
      <c r="E44" s="16">
        <v>39.405999999999999</v>
      </c>
      <c r="F44" s="30"/>
      <c r="G44" s="30">
        <f t="shared" si="0"/>
        <v>0</v>
      </c>
      <c r="H44" s="13" t="s">
        <v>11</v>
      </c>
      <c r="O44" s="6"/>
      <c r="P44" s="7"/>
    </row>
    <row r="45" spans="1:16" customFormat="1" ht="33.75" x14ac:dyDescent="0.25">
      <c r="A45" s="8">
        <f>IF(H45&lt;&gt;"",COUNTA(H$1:H45),"")</f>
        <v>34</v>
      </c>
      <c r="B45" s="9" t="s">
        <v>87</v>
      </c>
      <c r="C45" s="10" t="s">
        <v>88</v>
      </c>
      <c r="D45" s="11" t="s">
        <v>68</v>
      </c>
      <c r="E45" s="16">
        <v>9.9009999999999998</v>
      </c>
      <c r="F45" s="30"/>
      <c r="G45" s="30">
        <f t="shared" si="0"/>
        <v>0</v>
      </c>
      <c r="H45" s="13" t="s">
        <v>11</v>
      </c>
      <c r="O45" s="6"/>
      <c r="P45" s="7"/>
    </row>
    <row r="46" spans="1:16" customFormat="1" ht="22.5" x14ac:dyDescent="0.25">
      <c r="A46" s="8">
        <f>IF(H46&lt;&gt;"",COUNTA(H$1:H46),"")</f>
        <v>35</v>
      </c>
      <c r="B46" s="9" t="s">
        <v>89</v>
      </c>
      <c r="C46" s="10" t="s">
        <v>90</v>
      </c>
      <c r="D46" s="11" t="s">
        <v>68</v>
      </c>
      <c r="E46" s="16">
        <v>77.826999999999998</v>
      </c>
      <c r="F46" s="30"/>
      <c r="G46" s="30">
        <f t="shared" si="0"/>
        <v>0</v>
      </c>
      <c r="H46" s="13" t="s">
        <v>11</v>
      </c>
      <c r="O46" s="6"/>
      <c r="P46" s="7"/>
    </row>
    <row r="47" spans="1:16" customFormat="1" ht="22.5" x14ac:dyDescent="0.25">
      <c r="A47" s="8">
        <f>IF(H47&lt;&gt;"",COUNTA(H$1:H47),"")</f>
        <v>36</v>
      </c>
      <c r="B47" s="9" t="s">
        <v>91</v>
      </c>
      <c r="C47" s="10" t="s">
        <v>92</v>
      </c>
      <c r="D47" s="11" t="s">
        <v>19</v>
      </c>
      <c r="E47" s="16">
        <v>87.727999999999994</v>
      </c>
      <c r="F47" s="30"/>
      <c r="G47" s="30">
        <f t="shared" si="0"/>
        <v>0</v>
      </c>
      <c r="H47" s="13" t="s">
        <v>11</v>
      </c>
      <c r="O47" s="6"/>
      <c r="P47" s="7"/>
    </row>
    <row r="48" spans="1:16" customFormat="1" ht="22.5" x14ac:dyDescent="0.25">
      <c r="A48" s="8">
        <f>IF(H48&lt;&gt;"",COUNTA(H$1:H48),"")</f>
        <v>37</v>
      </c>
      <c r="B48" s="9" t="s">
        <v>93</v>
      </c>
      <c r="C48" s="10" t="s">
        <v>94</v>
      </c>
      <c r="D48" s="11" t="s">
        <v>68</v>
      </c>
      <c r="E48" s="16">
        <v>11.974</v>
      </c>
      <c r="F48" s="30"/>
      <c r="G48" s="30">
        <f t="shared" si="0"/>
        <v>0</v>
      </c>
      <c r="H48" s="13" t="s">
        <v>11</v>
      </c>
      <c r="O48" s="6"/>
      <c r="P48" s="7"/>
    </row>
    <row r="49" spans="1:16" customFormat="1" ht="15" x14ac:dyDescent="0.25">
      <c r="A49" s="8">
        <f>IF(H49&lt;&gt;"",COUNTA(H$1:H49),"")</f>
        <v>38</v>
      </c>
      <c r="B49" s="9" t="s">
        <v>95</v>
      </c>
      <c r="C49" s="10" t="s">
        <v>96</v>
      </c>
      <c r="D49" s="11" t="s">
        <v>19</v>
      </c>
      <c r="E49" s="16">
        <v>11.974</v>
      </c>
      <c r="F49" s="30"/>
      <c r="G49" s="30">
        <f t="shared" si="0"/>
        <v>0</v>
      </c>
      <c r="H49" s="13" t="s">
        <v>11</v>
      </c>
      <c r="O49" s="6"/>
      <c r="P49" s="7"/>
    </row>
    <row r="50" spans="1:16" customFormat="1" ht="33.75" x14ac:dyDescent="0.25">
      <c r="A50" s="8">
        <f>IF(H50&lt;&gt;"",COUNTA(H$1:H50),"")</f>
        <v>39</v>
      </c>
      <c r="B50" s="9" t="s">
        <v>97</v>
      </c>
      <c r="C50" s="10" t="s">
        <v>98</v>
      </c>
      <c r="D50" s="11" t="s">
        <v>99</v>
      </c>
      <c r="E50" s="16">
        <v>6.4740000000000002</v>
      </c>
      <c r="F50" s="30"/>
      <c r="G50" s="30">
        <f t="shared" si="0"/>
        <v>0</v>
      </c>
      <c r="H50" s="13" t="s">
        <v>11</v>
      </c>
      <c r="O50" s="6"/>
      <c r="P50" s="7"/>
    </row>
    <row r="51" spans="1:16" customFormat="1" ht="33.75" x14ac:dyDescent="0.25">
      <c r="A51" s="8">
        <f>IF(H51&lt;&gt;"",COUNTA(H$1:H51),"")</f>
        <v>40</v>
      </c>
      <c r="B51" s="9" t="s">
        <v>100</v>
      </c>
      <c r="C51" s="10" t="s">
        <v>101</v>
      </c>
      <c r="D51" s="11" t="s">
        <v>19</v>
      </c>
      <c r="E51" s="16">
        <v>6.4740000000000002</v>
      </c>
      <c r="F51" s="30"/>
      <c r="G51" s="30">
        <f t="shared" si="0"/>
        <v>0</v>
      </c>
      <c r="H51" s="13" t="s">
        <v>11</v>
      </c>
      <c r="O51" s="6"/>
      <c r="P51" s="7"/>
    </row>
    <row r="52" spans="1:16" customFormat="1" ht="15" x14ac:dyDescent="0.25">
      <c r="A52" s="59" t="s">
        <v>102</v>
      </c>
      <c r="B52" s="60"/>
      <c r="C52" s="60"/>
      <c r="D52" s="60"/>
      <c r="E52" s="60"/>
      <c r="F52" s="60"/>
      <c r="G52" s="35">
        <f>SUM(G53:G65)</f>
        <v>0</v>
      </c>
      <c r="O52" s="6" t="s">
        <v>102</v>
      </c>
      <c r="P52" s="7"/>
    </row>
    <row r="53" spans="1:16" customFormat="1" ht="22.5" x14ac:dyDescent="0.25">
      <c r="A53" s="8">
        <f>IF(H53&lt;&gt;"",COUNTA(H$1:H53),"")</f>
        <v>41</v>
      </c>
      <c r="B53" s="9" t="s">
        <v>103</v>
      </c>
      <c r="C53" s="10" t="s">
        <v>104</v>
      </c>
      <c r="D53" s="11" t="s">
        <v>105</v>
      </c>
      <c r="E53" s="12">
        <v>17.2608</v>
      </c>
      <c r="F53" s="30"/>
      <c r="G53" s="30">
        <f t="shared" si="0"/>
        <v>0</v>
      </c>
      <c r="H53" s="13" t="s">
        <v>11</v>
      </c>
      <c r="O53" s="6"/>
      <c r="P53" s="7"/>
    </row>
    <row r="54" spans="1:16" customFormat="1" ht="67.5" x14ac:dyDescent="0.25">
      <c r="A54" s="8">
        <f>IF(H54&lt;&gt;"",COUNTA(H$1:H54),"")</f>
        <v>42</v>
      </c>
      <c r="B54" s="9" t="s">
        <v>106</v>
      </c>
      <c r="C54" s="10" t="s">
        <v>107</v>
      </c>
      <c r="D54" s="11" t="s">
        <v>10</v>
      </c>
      <c r="E54" s="16">
        <v>24.363</v>
      </c>
      <c r="F54" s="30"/>
      <c r="G54" s="30">
        <f t="shared" si="0"/>
        <v>0</v>
      </c>
      <c r="H54" s="13" t="s">
        <v>11</v>
      </c>
      <c r="O54" s="6"/>
      <c r="P54" s="7"/>
    </row>
    <row r="55" spans="1:16" customFormat="1" ht="33.75" x14ac:dyDescent="0.25">
      <c r="A55" s="8">
        <f>IF(H55&lt;&gt;"",COUNTA(H$1:H55),"")</f>
        <v>43</v>
      </c>
      <c r="B55" s="9" t="s">
        <v>108</v>
      </c>
      <c r="C55" s="10" t="s">
        <v>109</v>
      </c>
      <c r="D55" s="11" t="s">
        <v>10</v>
      </c>
      <c r="E55" s="12">
        <v>-24.3628</v>
      </c>
      <c r="F55" s="30"/>
      <c r="G55" s="30">
        <f t="shared" si="0"/>
        <v>0</v>
      </c>
      <c r="H55" s="13" t="s">
        <v>11</v>
      </c>
      <c r="O55" s="6"/>
      <c r="P55" s="7"/>
    </row>
    <row r="56" spans="1:16" customFormat="1" ht="33.75" x14ac:dyDescent="0.25">
      <c r="A56" s="8">
        <f>IF(H56&lt;&gt;"",COUNTA(H$1:H56),"")</f>
        <v>44</v>
      </c>
      <c r="B56" s="9" t="s">
        <v>110</v>
      </c>
      <c r="C56" s="10" t="s">
        <v>111</v>
      </c>
      <c r="D56" s="11" t="s">
        <v>68</v>
      </c>
      <c r="E56" s="16">
        <v>0.41399999999999998</v>
      </c>
      <c r="F56" s="30"/>
      <c r="G56" s="30">
        <f t="shared" si="0"/>
        <v>0</v>
      </c>
      <c r="H56" s="13" t="s">
        <v>11</v>
      </c>
      <c r="O56" s="6"/>
      <c r="P56" s="7"/>
    </row>
    <row r="57" spans="1:16" customFormat="1" ht="22.5" x14ac:dyDescent="0.25">
      <c r="A57" s="8">
        <f>IF(H57&lt;&gt;"",COUNTA(H$1:H57),"")</f>
        <v>45</v>
      </c>
      <c r="B57" s="9" t="s">
        <v>112</v>
      </c>
      <c r="C57" s="10" t="s">
        <v>113</v>
      </c>
      <c r="D57" s="11" t="s">
        <v>68</v>
      </c>
      <c r="E57" s="16">
        <v>0.75900000000000001</v>
      </c>
      <c r="F57" s="30"/>
      <c r="G57" s="30">
        <f t="shared" si="0"/>
        <v>0</v>
      </c>
      <c r="H57" s="13" t="s">
        <v>11</v>
      </c>
      <c r="O57" s="6"/>
      <c r="P57" s="7"/>
    </row>
    <row r="58" spans="1:16" customFormat="1" ht="22.5" x14ac:dyDescent="0.25">
      <c r="A58" s="8">
        <f>IF(H58&lt;&gt;"",COUNTA(H$1:H58),"")</f>
        <v>46</v>
      </c>
      <c r="B58" s="9" t="s">
        <v>114</v>
      </c>
      <c r="C58" s="10" t="s">
        <v>115</v>
      </c>
      <c r="D58" s="11" t="s">
        <v>68</v>
      </c>
      <c r="E58" s="16">
        <v>1.9730000000000001</v>
      </c>
      <c r="F58" s="30"/>
      <c r="G58" s="30">
        <f t="shared" si="0"/>
        <v>0</v>
      </c>
      <c r="H58" s="13" t="s">
        <v>11</v>
      </c>
      <c r="O58" s="6"/>
      <c r="P58" s="7"/>
    </row>
    <row r="59" spans="1:16" customFormat="1" ht="33.75" x14ac:dyDescent="0.25">
      <c r="A59" s="8">
        <f>IF(H59&lt;&gt;"",COUNTA(H$1:H59),"")</f>
        <v>47</v>
      </c>
      <c r="B59" s="9" t="s">
        <v>116</v>
      </c>
      <c r="C59" s="10" t="s">
        <v>117</v>
      </c>
      <c r="D59" s="11" t="s">
        <v>68</v>
      </c>
      <c r="E59" s="16">
        <v>28.061</v>
      </c>
      <c r="F59" s="30"/>
      <c r="G59" s="30">
        <f t="shared" si="0"/>
        <v>0</v>
      </c>
      <c r="H59" s="13" t="s">
        <v>11</v>
      </c>
      <c r="O59" s="6"/>
      <c r="P59" s="7"/>
    </row>
    <row r="60" spans="1:16" customFormat="1" ht="22.5" x14ac:dyDescent="0.25">
      <c r="A60" s="8">
        <f>IF(H60&lt;&gt;"",COUNTA(H$1:H60),"")</f>
        <v>48</v>
      </c>
      <c r="B60" s="9" t="s">
        <v>118</v>
      </c>
      <c r="C60" s="10" t="s">
        <v>119</v>
      </c>
      <c r="D60" s="11" t="s">
        <v>68</v>
      </c>
      <c r="E60" s="16">
        <v>49.036999999999999</v>
      </c>
      <c r="F60" s="30"/>
      <c r="G60" s="30">
        <f t="shared" si="0"/>
        <v>0</v>
      </c>
      <c r="H60" s="13" t="s">
        <v>11</v>
      </c>
      <c r="O60" s="6"/>
      <c r="P60" s="7"/>
    </row>
    <row r="61" spans="1:16" customFormat="1" ht="33.75" x14ac:dyDescent="0.25">
      <c r="A61" s="8">
        <f>IF(H61&lt;&gt;"",COUNTA(H$1:H61),"")</f>
        <v>49</v>
      </c>
      <c r="B61" s="9" t="s">
        <v>120</v>
      </c>
      <c r="C61" s="10" t="s">
        <v>121</v>
      </c>
      <c r="D61" s="11" t="s">
        <v>68</v>
      </c>
      <c r="E61" s="16">
        <v>42.253999999999998</v>
      </c>
      <c r="F61" s="30"/>
      <c r="G61" s="30">
        <f t="shared" si="0"/>
        <v>0</v>
      </c>
      <c r="H61" s="13" t="s">
        <v>11</v>
      </c>
      <c r="O61" s="6"/>
      <c r="P61" s="7"/>
    </row>
    <row r="62" spans="1:16" customFormat="1" ht="33.75" x14ac:dyDescent="0.25">
      <c r="A62" s="8">
        <f>IF(H62&lt;&gt;"",COUNTA(H$1:H62),"")</f>
        <v>50</v>
      </c>
      <c r="B62" s="9" t="s">
        <v>122</v>
      </c>
      <c r="C62" s="10" t="s">
        <v>123</v>
      </c>
      <c r="D62" s="11" t="s">
        <v>68</v>
      </c>
      <c r="E62" s="16">
        <v>5.7270000000000003</v>
      </c>
      <c r="F62" s="30"/>
      <c r="G62" s="30">
        <f t="shared" si="0"/>
        <v>0</v>
      </c>
      <c r="H62" s="13" t="s">
        <v>11</v>
      </c>
      <c r="O62" s="6"/>
      <c r="P62" s="7"/>
    </row>
    <row r="63" spans="1:16" customFormat="1" ht="45" x14ac:dyDescent="0.25">
      <c r="A63" s="8">
        <f>IF(H63&lt;&gt;"",COUNTA(H$1:H63),"")</f>
        <v>51</v>
      </c>
      <c r="B63" s="9" t="s">
        <v>124</v>
      </c>
      <c r="C63" s="10" t="s">
        <v>125</v>
      </c>
      <c r="D63" s="11" t="s">
        <v>46</v>
      </c>
      <c r="E63" s="16">
        <v>1.522</v>
      </c>
      <c r="F63" s="30"/>
      <c r="G63" s="30">
        <f t="shared" si="0"/>
        <v>0</v>
      </c>
      <c r="H63" s="13" t="s">
        <v>11</v>
      </c>
      <c r="O63" s="6"/>
      <c r="P63" s="7"/>
    </row>
    <row r="64" spans="1:16" customFormat="1" ht="22.5" x14ac:dyDescent="0.25">
      <c r="A64" s="8">
        <f>IF(H64&lt;&gt;"",COUNTA(H$1:H64),"")</f>
        <v>52</v>
      </c>
      <c r="B64" s="9" t="s">
        <v>126</v>
      </c>
      <c r="C64" s="10" t="s">
        <v>127</v>
      </c>
      <c r="D64" s="11" t="s">
        <v>128</v>
      </c>
      <c r="E64" s="16">
        <v>147.566</v>
      </c>
      <c r="F64" s="30"/>
      <c r="G64" s="30">
        <f t="shared" si="0"/>
        <v>0</v>
      </c>
      <c r="H64" s="13" t="s">
        <v>11</v>
      </c>
      <c r="O64" s="6"/>
      <c r="P64" s="7"/>
    </row>
    <row r="65" spans="1:16" customFormat="1" ht="33.75" x14ac:dyDescent="0.25">
      <c r="A65" s="8">
        <f>IF(H65&lt;&gt;"",COUNTA(H$1:H65),"")</f>
        <v>53</v>
      </c>
      <c r="B65" s="9" t="s">
        <v>129</v>
      </c>
      <c r="C65" s="10" t="s">
        <v>130</v>
      </c>
      <c r="D65" s="11" t="s">
        <v>128</v>
      </c>
      <c r="E65" s="16">
        <v>147.566</v>
      </c>
      <c r="F65" s="30"/>
      <c r="G65" s="30">
        <f t="shared" si="0"/>
        <v>0</v>
      </c>
      <c r="H65" s="13" t="s">
        <v>11</v>
      </c>
      <c r="O65" s="6"/>
      <c r="P65" s="7"/>
    </row>
    <row r="66" spans="1:16" customFormat="1" ht="15" x14ac:dyDescent="0.25">
      <c r="A66" s="59" t="s">
        <v>131</v>
      </c>
      <c r="B66" s="60"/>
      <c r="C66" s="60"/>
      <c r="D66" s="60"/>
      <c r="E66" s="60"/>
      <c r="F66" s="60"/>
      <c r="G66" s="35">
        <f>SUM(G68:G78)</f>
        <v>0</v>
      </c>
      <c r="O66" s="6" t="s">
        <v>131</v>
      </c>
      <c r="P66" s="7"/>
    </row>
    <row r="67" spans="1:16" customFormat="1" ht="15" x14ac:dyDescent="0.25">
      <c r="A67" s="62" t="s">
        <v>132</v>
      </c>
      <c r="B67" s="62"/>
      <c r="C67" s="62"/>
      <c r="D67" s="62"/>
      <c r="E67" s="62"/>
      <c r="F67" s="62"/>
      <c r="G67" s="30"/>
      <c r="O67" s="6"/>
      <c r="P67" s="7" t="s">
        <v>132</v>
      </c>
    </row>
    <row r="68" spans="1:16" customFormat="1" ht="33.75" x14ac:dyDescent="0.25">
      <c r="A68" s="8">
        <f>IF(H68&lt;&gt;"",COUNTA(H$1:H68),"")</f>
        <v>54</v>
      </c>
      <c r="B68" s="9" t="s">
        <v>133</v>
      </c>
      <c r="C68" s="10" t="s">
        <v>134</v>
      </c>
      <c r="D68" s="11" t="s">
        <v>135</v>
      </c>
      <c r="E68" s="14">
        <v>5673.76</v>
      </c>
      <c r="F68" s="30"/>
      <c r="G68" s="30">
        <f t="shared" si="0"/>
        <v>0</v>
      </c>
      <c r="H68" s="13" t="s">
        <v>11</v>
      </c>
      <c r="O68" s="6"/>
      <c r="P68" s="7"/>
    </row>
    <row r="69" spans="1:16" customFormat="1" ht="22.5" x14ac:dyDescent="0.25">
      <c r="A69" s="8">
        <f>IF(H69&lt;&gt;"",COUNTA(H$1:H69),"")</f>
        <v>55</v>
      </c>
      <c r="B69" s="9" t="s">
        <v>136</v>
      </c>
      <c r="C69" s="10" t="s">
        <v>137</v>
      </c>
      <c r="D69" s="11" t="s">
        <v>138</v>
      </c>
      <c r="E69" s="14">
        <v>5673.76</v>
      </c>
      <c r="F69" s="30"/>
      <c r="G69" s="30">
        <f t="shared" si="0"/>
        <v>0</v>
      </c>
      <c r="H69" s="13" t="s">
        <v>11</v>
      </c>
      <c r="O69" s="6"/>
      <c r="P69" s="7"/>
    </row>
    <row r="70" spans="1:16" customFormat="1" ht="45" x14ac:dyDescent="0.25">
      <c r="A70" s="8">
        <f>IF(H70&lt;&gt;"",COUNTA(H$1:H70),"")</f>
        <v>56</v>
      </c>
      <c r="B70" s="9" t="s">
        <v>139</v>
      </c>
      <c r="C70" s="10" t="s">
        <v>140</v>
      </c>
      <c r="D70" s="11" t="s">
        <v>141</v>
      </c>
      <c r="E70" s="14">
        <v>5673.76</v>
      </c>
      <c r="F70" s="30"/>
      <c r="G70" s="30">
        <f t="shared" si="0"/>
        <v>0</v>
      </c>
      <c r="H70" s="13" t="s">
        <v>11</v>
      </c>
      <c r="O70" s="6"/>
      <c r="P70" s="7"/>
    </row>
    <row r="71" spans="1:16" customFormat="1" ht="45" x14ac:dyDescent="0.25">
      <c r="A71" s="8">
        <f>IF(H71&lt;&gt;"",COUNTA(H$1:H71),"")</f>
        <v>57</v>
      </c>
      <c r="B71" s="9" t="s">
        <v>142</v>
      </c>
      <c r="C71" s="10" t="s">
        <v>143</v>
      </c>
      <c r="D71" s="11" t="s">
        <v>144</v>
      </c>
      <c r="E71" s="12">
        <v>56.7376</v>
      </c>
      <c r="F71" s="30"/>
      <c r="G71" s="30">
        <f t="shared" si="0"/>
        <v>0</v>
      </c>
      <c r="H71" s="13" t="s">
        <v>11</v>
      </c>
      <c r="O71" s="6"/>
      <c r="P71" s="7"/>
    </row>
    <row r="72" spans="1:16" customFormat="1" ht="45" x14ac:dyDescent="0.25">
      <c r="A72" s="8">
        <f>IF(H72&lt;&gt;"",COUNTA(H$1:H72),"")</f>
        <v>58</v>
      </c>
      <c r="B72" s="9" t="s">
        <v>145</v>
      </c>
      <c r="C72" s="10" t="s">
        <v>146</v>
      </c>
      <c r="D72" s="11" t="s">
        <v>147</v>
      </c>
      <c r="E72" s="12">
        <v>56.7376</v>
      </c>
      <c r="F72" s="30"/>
      <c r="G72" s="30">
        <f t="shared" si="0"/>
        <v>0</v>
      </c>
      <c r="H72" s="13" t="s">
        <v>11</v>
      </c>
      <c r="O72" s="6"/>
      <c r="P72" s="7"/>
    </row>
    <row r="73" spans="1:16" customFormat="1" ht="15" x14ac:dyDescent="0.25">
      <c r="A73" s="8">
        <f>IF(H73&lt;&gt;"",COUNTA(H$1:H73),"")</f>
        <v>59</v>
      </c>
      <c r="B73" s="9" t="s">
        <v>148</v>
      </c>
      <c r="C73" s="10" t="s">
        <v>149</v>
      </c>
      <c r="D73" s="11" t="s">
        <v>19</v>
      </c>
      <c r="E73" s="18">
        <v>-3.456E-2</v>
      </c>
      <c r="F73" s="30"/>
      <c r="G73" s="30">
        <f t="shared" ref="G73:G90" si="1">E73*F73</f>
        <v>0</v>
      </c>
      <c r="H73" s="13" t="s">
        <v>11</v>
      </c>
      <c r="O73" s="6"/>
      <c r="P73" s="7"/>
    </row>
    <row r="74" spans="1:16" customFormat="1" ht="22.5" x14ac:dyDescent="0.25">
      <c r="A74" s="8">
        <f>IF(H74&lt;&gt;"",COUNTA(H$1:H74),"")</f>
        <v>60</v>
      </c>
      <c r="B74" s="9" t="s">
        <v>150</v>
      </c>
      <c r="C74" s="10" t="s">
        <v>151</v>
      </c>
      <c r="D74" s="11" t="s">
        <v>152</v>
      </c>
      <c r="E74" s="16">
        <v>1032.8820000000001</v>
      </c>
      <c r="F74" s="30"/>
      <c r="G74" s="30">
        <f t="shared" si="1"/>
        <v>0</v>
      </c>
      <c r="H74" s="13" t="s">
        <v>11</v>
      </c>
      <c r="O74" s="6"/>
      <c r="P74" s="7"/>
    </row>
    <row r="75" spans="1:16" customFormat="1" ht="45" x14ac:dyDescent="0.25">
      <c r="A75" s="8">
        <f>IF(H75&lt;&gt;"",COUNTA(H$1:H75),"")</f>
        <v>61</v>
      </c>
      <c r="B75" s="9" t="s">
        <v>153</v>
      </c>
      <c r="C75" s="10" t="s">
        <v>154</v>
      </c>
      <c r="D75" s="11" t="s">
        <v>147</v>
      </c>
      <c r="E75" s="12">
        <v>56.7376</v>
      </c>
      <c r="F75" s="30"/>
      <c r="G75" s="30">
        <f t="shared" si="1"/>
        <v>0</v>
      </c>
      <c r="H75" s="13" t="s">
        <v>11</v>
      </c>
      <c r="O75" s="6"/>
      <c r="P75" s="7"/>
    </row>
    <row r="76" spans="1:16" customFormat="1" ht="15" x14ac:dyDescent="0.25">
      <c r="A76" s="8">
        <f>IF(H76&lt;&gt;"",COUNTA(H$1:H76),"")</f>
        <v>62</v>
      </c>
      <c r="B76" s="9" t="s">
        <v>155</v>
      </c>
      <c r="C76" s="10" t="s">
        <v>156</v>
      </c>
      <c r="D76" s="11" t="s">
        <v>19</v>
      </c>
      <c r="E76" s="16">
        <v>-0.81599999999999995</v>
      </c>
      <c r="F76" s="30"/>
      <c r="G76" s="30">
        <f t="shared" si="1"/>
        <v>0</v>
      </c>
      <c r="H76" s="13" t="s">
        <v>11</v>
      </c>
      <c r="O76" s="6"/>
      <c r="P76" s="7"/>
    </row>
    <row r="77" spans="1:16" customFormat="1" ht="22.5" x14ac:dyDescent="0.25">
      <c r="A77" s="8">
        <f>IF(H77&lt;&gt;"",COUNTA(H$1:H77),"")</f>
        <v>63</v>
      </c>
      <c r="B77" s="9" t="s">
        <v>157</v>
      </c>
      <c r="C77" s="10" t="s">
        <v>158</v>
      </c>
      <c r="D77" s="11" t="s">
        <v>152</v>
      </c>
      <c r="E77" s="12">
        <v>1429.3791000000001</v>
      </c>
      <c r="F77" s="30"/>
      <c r="G77" s="30">
        <f t="shared" si="1"/>
        <v>0</v>
      </c>
      <c r="H77" s="13" t="s">
        <v>11</v>
      </c>
      <c r="O77" s="6"/>
      <c r="P77" s="7"/>
    </row>
    <row r="78" spans="1:16" customFormat="1" ht="22.5" x14ac:dyDescent="0.25">
      <c r="A78" s="8">
        <f>IF(H78&lt;&gt;"",COUNTA(H$1:H78),"")</f>
        <v>64</v>
      </c>
      <c r="B78" s="9" t="s">
        <v>159</v>
      </c>
      <c r="C78" s="10" t="s">
        <v>160</v>
      </c>
      <c r="D78" s="11" t="s">
        <v>152</v>
      </c>
      <c r="E78" s="12">
        <v>1145.6911</v>
      </c>
      <c r="F78" s="30"/>
      <c r="G78" s="30">
        <f t="shared" si="1"/>
        <v>0</v>
      </c>
      <c r="H78" s="13" t="s">
        <v>11</v>
      </c>
      <c r="O78" s="6"/>
      <c r="P78" s="7"/>
    </row>
    <row r="79" spans="1:16" customFormat="1" ht="15" x14ac:dyDescent="0.25">
      <c r="A79" s="59" t="s">
        <v>161</v>
      </c>
      <c r="B79" s="60"/>
      <c r="C79" s="60"/>
      <c r="D79" s="60"/>
      <c r="E79" s="60"/>
      <c r="F79" s="60"/>
      <c r="G79" s="35">
        <f>SUM(G80:G90)</f>
        <v>0</v>
      </c>
      <c r="O79" s="6" t="s">
        <v>161</v>
      </c>
      <c r="P79" s="7"/>
    </row>
    <row r="80" spans="1:16" customFormat="1" ht="15" x14ac:dyDescent="0.25">
      <c r="A80" s="8">
        <f>IF(H80&lt;&gt;"",COUNTA(H$1:H80),"")</f>
        <v>65</v>
      </c>
      <c r="B80" s="9" t="s">
        <v>162</v>
      </c>
      <c r="C80" s="10" t="s">
        <v>163</v>
      </c>
      <c r="D80" s="11" t="s">
        <v>164</v>
      </c>
      <c r="E80" s="14">
        <v>0.22</v>
      </c>
      <c r="F80" s="30"/>
      <c r="G80" s="30">
        <f t="shared" si="1"/>
        <v>0</v>
      </c>
      <c r="H80" s="13" t="s">
        <v>11</v>
      </c>
      <c r="O80" s="6"/>
      <c r="P80" s="7"/>
    </row>
    <row r="81" spans="1:16" customFormat="1" ht="15" x14ac:dyDescent="0.25">
      <c r="A81" s="8">
        <f>IF(H81&lt;&gt;"",COUNTA(H$1:H81),"")</f>
        <v>66</v>
      </c>
      <c r="B81" s="9" t="s">
        <v>165</v>
      </c>
      <c r="C81" s="10" t="s">
        <v>166</v>
      </c>
      <c r="D81" s="11" t="s">
        <v>164</v>
      </c>
      <c r="E81" s="14">
        <v>0.22</v>
      </c>
      <c r="F81" s="30"/>
      <c r="G81" s="30">
        <f t="shared" si="1"/>
        <v>0</v>
      </c>
      <c r="H81" s="13" t="s">
        <v>11</v>
      </c>
      <c r="O81" s="6"/>
      <c r="P81" s="7"/>
    </row>
    <row r="82" spans="1:16" customFormat="1" ht="22.5" x14ac:dyDescent="0.25">
      <c r="A82" s="8">
        <f>IF(H82&lt;&gt;"",COUNTA(H$1:H82),"")</f>
        <v>67</v>
      </c>
      <c r="B82" s="9" t="s">
        <v>167</v>
      </c>
      <c r="C82" s="10" t="s">
        <v>168</v>
      </c>
      <c r="D82" s="11" t="s">
        <v>14</v>
      </c>
      <c r="E82" s="15">
        <v>22</v>
      </c>
      <c r="F82" s="30"/>
      <c r="G82" s="30">
        <f t="shared" si="1"/>
        <v>0</v>
      </c>
      <c r="H82" s="13" t="s">
        <v>11</v>
      </c>
      <c r="O82" s="6"/>
      <c r="P82" s="7"/>
    </row>
    <row r="83" spans="1:16" customFormat="1" ht="22.5" x14ac:dyDescent="0.25">
      <c r="A83" s="8">
        <f>IF(H83&lt;&gt;"",COUNTA(H$1:H83),"")</f>
        <v>68</v>
      </c>
      <c r="B83" s="9" t="s">
        <v>169</v>
      </c>
      <c r="C83" s="10" t="s">
        <v>170</v>
      </c>
      <c r="D83" s="11" t="s">
        <v>171</v>
      </c>
      <c r="E83" s="15">
        <v>22</v>
      </c>
      <c r="F83" s="30"/>
      <c r="G83" s="30">
        <f t="shared" si="1"/>
        <v>0</v>
      </c>
      <c r="H83" s="13" t="s">
        <v>11</v>
      </c>
      <c r="O83" s="6"/>
      <c r="P83" s="7"/>
    </row>
    <row r="84" spans="1:16" customFormat="1" ht="15" x14ac:dyDescent="0.25">
      <c r="A84" s="8">
        <f>IF(H84&lt;&gt;"",COUNTA(H$1:H84),"")</f>
        <v>69</v>
      </c>
      <c r="B84" s="9" t="s">
        <v>172</v>
      </c>
      <c r="C84" s="10" t="s">
        <v>173</v>
      </c>
      <c r="D84" s="11" t="s">
        <v>174</v>
      </c>
      <c r="E84" s="17">
        <v>6.4</v>
      </c>
      <c r="F84" s="30"/>
      <c r="G84" s="30">
        <f t="shared" si="1"/>
        <v>0</v>
      </c>
      <c r="H84" s="13" t="s">
        <v>11</v>
      </c>
      <c r="O84" s="6"/>
      <c r="P84" s="7"/>
    </row>
    <row r="85" spans="1:16" customFormat="1" ht="22.5" x14ac:dyDescent="0.25">
      <c r="A85" s="8">
        <f>IF(H85&lt;&gt;"",COUNTA(H$1:H85),"")</f>
        <v>70</v>
      </c>
      <c r="B85" s="9" t="s">
        <v>175</v>
      </c>
      <c r="C85" s="10" t="s">
        <v>176</v>
      </c>
      <c r="D85" s="11" t="s">
        <v>174</v>
      </c>
      <c r="E85" s="17">
        <v>6.4</v>
      </c>
      <c r="F85" s="30"/>
      <c r="G85" s="30">
        <f t="shared" si="1"/>
        <v>0</v>
      </c>
      <c r="H85" s="13" t="s">
        <v>11</v>
      </c>
      <c r="O85" s="6"/>
      <c r="P85" s="7"/>
    </row>
    <row r="86" spans="1:16" customFormat="1" ht="33.75" x14ac:dyDescent="0.25">
      <c r="A86" s="8">
        <f>IF(H86&lt;&gt;"",COUNTA(H$1:H86),"")</f>
        <v>71</v>
      </c>
      <c r="B86" s="9" t="s">
        <v>177</v>
      </c>
      <c r="C86" s="10" t="s">
        <v>178</v>
      </c>
      <c r="D86" s="11" t="s">
        <v>179</v>
      </c>
      <c r="E86" s="16">
        <v>64.768000000000001</v>
      </c>
      <c r="F86" s="30"/>
      <c r="G86" s="30">
        <f t="shared" si="1"/>
        <v>0</v>
      </c>
      <c r="H86" s="13" t="s">
        <v>11</v>
      </c>
      <c r="O86" s="6"/>
      <c r="P86" s="7"/>
    </row>
    <row r="87" spans="1:16" customFormat="1" ht="15" x14ac:dyDescent="0.25">
      <c r="A87" s="8">
        <f>IF(H87&lt;&gt;"",COUNTA(H$1:H87),"")</f>
        <v>72</v>
      </c>
      <c r="B87" s="9" t="s">
        <v>180</v>
      </c>
      <c r="C87" s="10" t="s">
        <v>181</v>
      </c>
      <c r="D87" s="11" t="s">
        <v>164</v>
      </c>
      <c r="E87" s="17">
        <v>0.5</v>
      </c>
      <c r="F87" s="30"/>
      <c r="G87" s="30">
        <f t="shared" si="1"/>
        <v>0</v>
      </c>
      <c r="H87" s="13" t="s">
        <v>11</v>
      </c>
      <c r="O87" s="6"/>
      <c r="P87" s="7"/>
    </row>
    <row r="88" spans="1:16" customFormat="1" ht="15" x14ac:dyDescent="0.25">
      <c r="A88" s="8">
        <f>IF(H88&lt;&gt;"",COUNTA(H$1:H88),"")</f>
        <v>73</v>
      </c>
      <c r="B88" s="9" t="s">
        <v>182</v>
      </c>
      <c r="C88" s="10" t="s">
        <v>183</v>
      </c>
      <c r="D88" s="11" t="s">
        <v>179</v>
      </c>
      <c r="E88" s="15">
        <v>107</v>
      </c>
      <c r="F88" s="30"/>
      <c r="G88" s="30">
        <f t="shared" si="1"/>
        <v>0</v>
      </c>
      <c r="H88" s="13" t="s">
        <v>11</v>
      </c>
      <c r="O88" s="6"/>
      <c r="P88" s="7"/>
    </row>
    <row r="89" spans="1:16" customFormat="1" ht="45" x14ac:dyDescent="0.25">
      <c r="A89" s="8">
        <f>IF(H89&lt;&gt;"",COUNTA(H$1:H89),"")</f>
        <v>74</v>
      </c>
      <c r="B89" s="9" t="s">
        <v>184</v>
      </c>
      <c r="C89" s="10" t="s">
        <v>185</v>
      </c>
      <c r="D89" s="11" t="s">
        <v>174</v>
      </c>
      <c r="E89" s="17">
        <v>6.4</v>
      </c>
      <c r="F89" s="30"/>
      <c r="G89" s="30">
        <f t="shared" si="1"/>
        <v>0</v>
      </c>
      <c r="H89" s="13" t="s">
        <v>11</v>
      </c>
      <c r="O89" s="6"/>
      <c r="P89" s="7"/>
    </row>
    <row r="90" spans="1:16" customFormat="1" ht="45" x14ac:dyDescent="0.25">
      <c r="A90" s="8">
        <f>IF(H90&lt;&gt;"",COUNTA(H$1:H90),"")</f>
        <v>75</v>
      </c>
      <c r="B90" s="9" t="s">
        <v>186</v>
      </c>
      <c r="C90" s="10" t="s">
        <v>187</v>
      </c>
      <c r="D90" s="11" t="s">
        <v>188</v>
      </c>
      <c r="E90" s="12">
        <v>0.65280000000000005</v>
      </c>
      <c r="F90" s="30"/>
      <c r="G90" s="30">
        <f t="shared" si="1"/>
        <v>0</v>
      </c>
      <c r="H90" s="13" t="s">
        <v>11</v>
      </c>
      <c r="O90" s="6"/>
      <c r="P90" s="7"/>
    </row>
    <row r="91" spans="1:16" customFormat="1" ht="15" x14ac:dyDescent="0.25">
      <c r="A91" s="59" t="s">
        <v>189</v>
      </c>
      <c r="B91" s="60"/>
      <c r="C91" s="60"/>
      <c r="D91" s="60"/>
      <c r="E91" s="60"/>
      <c r="F91" s="60"/>
      <c r="G91" s="33"/>
      <c r="O91" s="6" t="s">
        <v>189</v>
      </c>
      <c r="P91" s="7"/>
    </row>
    <row r="92" spans="1:16" customFormat="1" ht="36.75" customHeight="1" x14ac:dyDescent="0.25"/>
    <row r="94" spans="1:16" customFormat="1" ht="15" x14ac:dyDescent="0.25">
      <c r="B94" s="19"/>
      <c r="D94" s="19"/>
      <c r="F94" s="19"/>
    </row>
    <row r="99" spans="3:3" customFormat="1" ht="15" x14ac:dyDescent="0.25">
      <c r="C99" s="20"/>
    </row>
    <row r="100" spans="3:3" customFormat="1" ht="15" x14ac:dyDescent="0.25">
      <c r="C100" s="20"/>
    </row>
    <row r="101" spans="3:3" customFormat="1" ht="15" x14ac:dyDescent="0.25">
      <c r="C101" s="20"/>
    </row>
  </sheetData>
  <mergeCells count="12">
    <mergeCell ref="A2:F2"/>
    <mergeCell ref="A6:F6"/>
    <mergeCell ref="A7:F7"/>
    <mergeCell ref="A17:F17"/>
    <mergeCell ref="A79:F79"/>
    <mergeCell ref="A91:F91"/>
    <mergeCell ref="A23:F23"/>
    <mergeCell ref="A34:F34"/>
    <mergeCell ref="A38:F38"/>
    <mergeCell ref="A52:F52"/>
    <mergeCell ref="A66:F6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8"/>
  <sheetViews>
    <sheetView topLeftCell="A55" workbookViewId="0">
      <selection activeCell="G92" sqref="G92"/>
    </sheetView>
  </sheetViews>
  <sheetFormatPr defaultColWidth="9.140625" defaultRowHeight="11.25" x14ac:dyDescent="0.2"/>
  <cols>
    <col min="1" max="1" width="5.5703125" style="21" customWidth="1"/>
    <col min="2" max="2" width="5.5703125" style="13" customWidth="1"/>
    <col min="3" max="3" width="44.42578125" style="13" customWidth="1"/>
    <col min="4" max="4" width="10.7109375" style="13" customWidth="1"/>
    <col min="5" max="5" width="12.28515625" style="13" customWidth="1"/>
    <col min="6" max="6" width="16.85546875" style="13" customWidth="1"/>
    <col min="7" max="7" width="15.7109375" style="13" customWidth="1"/>
    <col min="8" max="8" width="4.7109375" style="13" hidden="1" customWidth="1"/>
    <col min="9" max="14" width="9.140625" style="13"/>
    <col min="15" max="16" width="135.28515625" style="22" hidden="1" customWidth="1"/>
    <col min="17" max="17" width="55.140625" style="22" hidden="1" customWidth="1"/>
    <col min="18" max="18" width="69" style="22" hidden="1" customWidth="1"/>
    <col min="19" max="19" width="55.140625" style="22" hidden="1" customWidth="1"/>
    <col min="20" max="20" width="69" style="22" hidden="1" customWidth="1"/>
    <col min="21" max="16384" width="9.140625" style="13"/>
  </cols>
  <sheetData>
    <row r="2" spans="1:16" customFormat="1" ht="18" x14ac:dyDescent="0.25">
      <c r="A2" s="63" t="s">
        <v>0</v>
      </c>
      <c r="B2" s="63"/>
      <c r="C2" s="63"/>
      <c r="D2" s="63"/>
      <c r="E2" s="63"/>
      <c r="F2" s="63"/>
    </row>
    <row r="3" spans="1:16" customFormat="1" ht="9.75" customHeight="1" x14ac:dyDescent="0.25">
      <c r="A3" s="1"/>
    </row>
    <row r="4" spans="1:16" customFormat="1" ht="36" customHeight="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25" t="s">
        <v>490</v>
      </c>
      <c r="G4" s="25" t="s">
        <v>489</v>
      </c>
    </row>
    <row r="5" spans="1:16" customFormat="1" ht="15" x14ac:dyDescent="0.25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6" customFormat="1" ht="15" x14ac:dyDescent="0.25">
      <c r="A6" s="64" t="s">
        <v>190</v>
      </c>
      <c r="B6" s="65"/>
      <c r="C6" s="65"/>
      <c r="D6" s="65"/>
      <c r="E6" s="65"/>
      <c r="F6" s="65"/>
      <c r="G6" s="38">
        <f>G7+G14+G26+G40+G44+G52+G63+G68</f>
        <v>0</v>
      </c>
      <c r="O6" s="6" t="s">
        <v>190</v>
      </c>
    </row>
    <row r="7" spans="1:16" customFormat="1" ht="15" x14ac:dyDescent="0.25">
      <c r="A7" s="61" t="s">
        <v>191</v>
      </c>
      <c r="B7" s="61"/>
      <c r="C7" s="61"/>
      <c r="D7" s="61"/>
      <c r="E7" s="61"/>
      <c r="F7" s="61"/>
      <c r="G7" s="32">
        <f>SUM(G8:G13)</f>
        <v>0</v>
      </c>
      <c r="O7" s="6"/>
      <c r="P7" s="7" t="s">
        <v>191</v>
      </c>
    </row>
    <row r="8" spans="1:16" customFormat="1" ht="22.5" x14ac:dyDescent="0.25">
      <c r="A8" s="8">
        <f>IF(H8&lt;&gt;"",COUNTA(H$1:H8),"")</f>
        <v>1</v>
      </c>
      <c r="B8" s="9" t="s">
        <v>8</v>
      </c>
      <c r="C8" s="10" t="s">
        <v>192</v>
      </c>
      <c r="D8" s="11" t="s">
        <v>193</v>
      </c>
      <c r="E8" s="12">
        <v>9.3600000000000003E-2</v>
      </c>
      <c r="F8" s="30"/>
      <c r="G8" s="30">
        <f>E8*F8</f>
        <v>0</v>
      </c>
      <c r="H8" s="13" t="s">
        <v>11</v>
      </c>
      <c r="O8" s="6"/>
      <c r="P8" s="7"/>
    </row>
    <row r="9" spans="1:16" customFormat="1" ht="45" x14ac:dyDescent="0.25">
      <c r="A9" s="8">
        <f>IF(H9&lt;&gt;"",COUNTA(H$1:H9),"")</f>
        <v>2</v>
      </c>
      <c r="B9" s="9" t="s">
        <v>12</v>
      </c>
      <c r="C9" s="10" t="s">
        <v>194</v>
      </c>
      <c r="D9" s="11" t="s">
        <v>195</v>
      </c>
      <c r="E9" s="12">
        <v>3.5900000000000001E-2</v>
      </c>
      <c r="F9" s="30"/>
      <c r="G9" s="30">
        <f t="shared" ref="G9:G71" si="0">E9*F9</f>
        <v>0</v>
      </c>
      <c r="H9" s="13" t="s">
        <v>11</v>
      </c>
      <c r="O9" s="6"/>
      <c r="P9" s="7"/>
    </row>
    <row r="10" spans="1:16" customFormat="1" ht="22.5" x14ac:dyDescent="0.25">
      <c r="A10" s="8">
        <f>IF(H10&lt;&gt;"",COUNTA(H$1:H10),"")</f>
        <v>3</v>
      </c>
      <c r="B10" s="9" t="s">
        <v>196</v>
      </c>
      <c r="C10" s="10" t="s">
        <v>197</v>
      </c>
      <c r="D10" s="11" t="s">
        <v>198</v>
      </c>
      <c r="E10" s="23">
        <v>7.332E-3</v>
      </c>
      <c r="F10" s="30"/>
      <c r="G10" s="30">
        <f t="shared" si="0"/>
        <v>0</v>
      </c>
      <c r="H10" s="13" t="s">
        <v>11</v>
      </c>
      <c r="O10" s="6"/>
      <c r="P10" s="7"/>
    </row>
    <row r="11" spans="1:16" customFormat="1" ht="33.75" x14ac:dyDescent="0.25">
      <c r="A11" s="8">
        <f>IF(H11&lt;&gt;"",COUNTA(H$1:H11),"")</f>
        <v>4</v>
      </c>
      <c r="B11" s="9" t="s">
        <v>20</v>
      </c>
      <c r="C11" s="10" t="s">
        <v>199</v>
      </c>
      <c r="D11" s="11" t="s">
        <v>128</v>
      </c>
      <c r="E11" s="16">
        <v>20.591999999999999</v>
      </c>
      <c r="F11" s="30"/>
      <c r="G11" s="30">
        <f t="shared" si="0"/>
        <v>0</v>
      </c>
      <c r="H11" s="13" t="s">
        <v>11</v>
      </c>
      <c r="O11" s="6"/>
      <c r="P11" s="7"/>
    </row>
    <row r="12" spans="1:16" customFormat="1" ht="45" x14ac:dyDescent="0.25">
      <c r="A12" s="8">
        <f>IF(H12&lt;&gt;"",COUNTA(H$1:H12),"")</f>
        <v>5</v>
      </c>
      <c r="B12" s="9" t="s">
        <v>200</v>
      </c>
      <c r="C12" s="10" t="s">
        <v>201</v>
      </c>
      <c r="D12" s="11" t="s">
        <v>195</v>
      </c>
      <c r="E12" s="23">
        <v>7.3300000000000004E-4</v>
      </c>
      <c r="F12" s="30"/>
      <c r="G12" s="30">
        <f t="shared" si="0"/>
        <v>0</v>
      </c>
      <c r="H12" s="13" t="s">
        <v>11</v>
      </c>
      <c r="O12" s="6"/>
      <c r="P12" s="7"/>
    </row>
    <row r="13" spans="1:16" customFormat="1" ht="33.75" x14ac:dyDescent="0.25">
      <c r="A13" s="8">
        <f>IF(H13&lt;&gt;"",COUNTA(H$1:H13),"")</f>
        <v>6</v>
      </c>
      <c r="B13" s="9" t="s">
        <v>202</v>
      </c>
      <c r="C13" s="10" t="s">
        <v>130</v>
      </c>
      <c r="D13" s="11" t="s">
        <v>128</v>
      </c>
      <c r="E13" s="16">
        <v>75.581999999999994</v>
      </c>
      <c r="F13" s="30"/>
      <c r="G13" s="30">
        <f t="shared" si="0"/>
        <v>0</v>
      </c>
      <c r="H13" s="13" t="s">
        <v>11</v>
      </c>
      <c r="O13" s="6"/>
      <c r="P13" s="7"/>
    </row>
    <row r="14" spans="1:16" customFormat="1" ht="15" x14ac:dyDescent="0.25">
      <c r="A14" s="61" t="s">
        <v>203</v>
      </c>
      <c r="B14" s="61"/>
      <c r="C14" s="61"/>
      <c r="D14" s="61"/>
      <c r="E14" s="61"/>
      <c r="F14" s="61"/>
      <c r="G14" s="32">
        <f>SUM(G15:G25)</f>
        <v>0</v>
      </c>
      <c r="O14" s="6"/>
      <c r="P14" s="7" t="s">
        <v>203</v>
      </c>
    </row>
    <row r="15" spans="1:16" customFormat="1" ht="22.5" x14ac:dyDescent="0.25">
      <c r="A15" s="8">
        <f>IF(H15&lt;&gt;"",COUNTA(H$1:H15),"")</f>
        <v>7</v>
      </c>
      <c r="B15" s="9" t="s">
        <v>204</v>
      </c>
      <c r="C15" s="10" t="s">
        <v>205</v>
      </c>
      <c r="D15" s="11" t="s">
        <v>206</v>
      </c>
      <c r="E15" s="17">
        <v>6.5</v>
      </c>
      <c r="F15" s="30"/>
      <c r="G15" s="30">
        <f t="shared" si="0"/>
        <v>0</v>
      </c>
      <c r="H15" s="13" t="s">
        <v>11</v>
      </c>
      <c r="O15" s="6"/>
      <c r="P15" s="7"/>
    </row>
    <row r="16" spans="1:16" customFormat="1" ht="22.5" x14ac:dyDescent="0.25">
      <c r="A16" s="8">
        <f>IF(H16&lt;&gt;"",COUNTA(H$1:H16),"")</f>
        <v>8</v>
      </c>
      <c r="B16" s="9" t="s">
        <v>207</v>
      </c>
      <c r="C16" s="10" t="s">
        <v>208</v>
      </c>
      <c r="D16" s="11" t="s">
        <v>206</v>
      </c>
      <c r="E16" s="17">
        <v>4.4000000000000004</v>
      </c>
      <c r="F16" s="30"/>
      <c r="G16" s="30">
        <f t="shared" si="0"/>
        <v>0</v>
      </c>
      <c r="H16" s="13" t="s">
        <v>11</v>
      </c>
      <c r="O16" s="6"/>
      <c r="P16" s="7"/>
    </row>
    <row r="17" spans="1:16" customFormat="1" ht="22.5" x14ac:dyDescent="0.25">
      <c r="A17" s="8">
        <f>IF(H17&lt;&gt;"",COUNTA(H$1:H17),"")</f>
        <v>9</v>
      </c>
      <c r="B17" s="9" t="s">
        <v>209</v>
      </c>
      <c r="C17" s="10" t="s">
        <v>210</v>
      </c>
      <c r="D17" s="11" t="s">
        <v>211</v>
      </c>
      <c r="E17" s="14">
        <v>-5.72</v>
      </c>
      <c r="F17" s="30"/>
      <c r="G17" s="30">
        <f t="shared" si="0"/>
        <v>0</v>
      </c>
      <c r="H17" s="13" t="s">
        <v>11</v>
      </c>
      <c r="O17" s="6"/>
      <c r="P17" s="7"/>
    </row>
    <row r="18" spans="1:16" customFormat="1" ht="22.5" x14ac:dyDescent="0.25">
      <c r="A18" s="8">
        <f>IF(H18&lt;&gt;"",COUNTA(H$1:H18),"")</f>
        <v>10</v>
      </c>
      <c r="B18" s="9" t="s">
        <v>212</v>
      </c>
      <c r="C18" s="10" t="s">
        <v>213</v>
      </c>
      <c r="D18" s="11" t="s">
        <v>211</v>
      </c>
      <c r="E18" s="16">
        <v>0.85799999999999998</v>
      </c>
      <c r="F18" s="30"/>
      <c r="G18" s="30">
        <f t="shared" si="0"/>
        <v>0</v>
      </c>
      <c r="H18" s="13" t="s">
        <v>11</v>
      </c>
      <c r="O18" s="6"/>
      <c r="P18" s="7"/>
    </row>
    <row r="19" spans="1:16" customFormat="1" ht="22.5" x14ac:dyDescent="0.25">
      <c r="A19" s="8">
        <f>IF(H19&lt;&gt;"",COUNTA(H$1:H19),"")</f>
        <v>11</v>
      </c>
      <c r="B19" s="9" t="s">
        <v>214</v>
      </c>
      <c r="C19" s="10" t="s">
        <v>215</v>
      </c>
      <c r="D19" s="11" t="s">
        <v>211</v>
      </c>
      <c r="E19" s="16">
        <v>4.8620000000000001</v>
      </c>
      <c r="F19" s="30"/>
      <c r="G19" s="30">
        <f t="shared" si="0"/>
        <v>0</v>
      </c>
      <c r="H19" s="13" t="s">
        <v>11</v>
      </c>
      <c r="O19" s="6"/>
      <c r="P19" s="7"/>
    </row>
    <row r="20" spans="1:16" customFormat="1" ht="33.75" x14ac:dyDescent="0.25">
      <c r="A20" s="8">
        <f>IF(H20&lt;&gt;"",COUNTA(H$1:H20),"")</f>
        <v>12</v>
      </c>
      <c r="B20" s="9" t="s">
        <v>216</v>
      </c>
      <c r="C20" s="10" t="s">
        <v>217</v>
      </c>
      <c r="D20" s="11" t="s">
        <v>218</v>
      </c>
      <c r="E20" s="16">
        <v>0.70399999999999996</v>
      </c>
      <c r="F20" s="30"/>
      <c r="G20" s="30">
        <f t="shared" si="0"/>
        <v>0</v>
      </c>
      <c r="H20" s="13" t="s">
        <v>11</v>
      </c>
      <c r="O20" s="6"/>
      <c r="P20" s="7"/>
    </row>
    <row r="21" spans="1:16" customFormat="1" ht="15" x14ac:dyDescent="0.25">
      <c r="A21" s="8">
        <f>IF(H21&lt;&gt;"",COUNTA(H$1:H21),"")</f>
        <v>13</v>
      </c>
      <c r="B21" s="9" t="s">
        <v>219</v>
      </c>
      <c r="C21" s="10" t="s">
        <v>220</v>
      </c>
      <c r="D21" s="11" t="s">
        <v>19</v>
      </c>
      <c r="E21" s="18">
        <v>-0.16896</v>
      </c>
      <c r="F21" s="30"/>
      <c r="G21" s="30">
        <f t="shared" si="0"/>
        <v>0</v>
      </c>
      <c r="H21" s="13" t="s">
        <v>11</v>
      </c>
      <c r="O21" s="6"/>
      <c r="P21" s="7"/>
    </row>
    <row r="22" spans="1:16" customFormat="1" ht="15" x14ac:dyDescent="0.25">
      <c r="A22" s="8">
        <f>IF(H22&lt;&gt;"",COUNTA(H$1:H22),"")</f>
        <v>14</v>
      </c>
      <c r="B22" s="9" t="s">
        <v>221</v>
      </c>
      <c r="C22" s="10" t="s">
        <v>222</v>
      </c>
      <c r="D22" s="11" t="s">
        <v>152</v>
      </c>
      <c r="E22" s="14">
        <v>168.96</v>
      </c>
      <c r="F22" s="30"/>
      <c r="G22" s="30">
        <f t="shared" si="0"/>
        <v>0</v>
      </c>
      <c r="H22" s="13" t="s">
        <v>11</v>
      </c>
      <c r="O22" s="6"/>
      <c r="P22" s="7"/>
    </row>
    <row r="23" spans="1:16" customFormat="1" ht="67.5" x14ac:dyDescent="0.25">
      <c r="A23" s="8">
        <f>IF(H23&lt;&gt;"",COUNTA(H$1:H23),"")</f>
        <v>15</v>
      </c>
      <c r="B23" s="9" t="s">
        <v>223</v>
      </c>
      <c r="C23" s="10" t="s">
        <v>224</v>
      </c>
      <c r="D23" s="11" t="s">
        <v>225</v>
      </c>
      <c r="E23" s="16">
        <v>4.3999999999999997E-2</v>
      </c>
      <c r="F23" s="30"/>
      <c r="G23" s="30">
        <f t="shared" si="0"/>
        <v>0</v>
      </c>
      <c r="H23" s="13" t="s">
        <v>11</v>
      </c>
      <c r="O23" s="6"/>
      <c r="P23" s="7"/>
    </row>
    <row r="24" spans="1:16" customFormat="1" ht="22.5" x14ac:dyDescent="0.25">
      <c r="A24" s="8">
        <f>IF(H24&lt;&gt;"",COUNTA(H$1:H24),"")</f>
        <v>16</v>
      </c>
      <c r="B24" s="9" t="s">
        <v>226</v>
      </c>
      <c r="C24" s="10" t="s">
        <v>227</v>
      </c>
      <c r="D24" s="11" t="s">
        <v>211</v>
      </c>
      <c r="E24" s="16">
        <v>-4.4880000000000004</v>
      </c>
      <c r="F24" s="30"/>
      <c r="G24" s="30">
        <f t="shared" si="0"/>
        <v>0</v>
      </c>
      <c r="H24" s="13" t="s">
        <v>11</v>
      </c>
      <c r="O24" s="6"/>
      <c r="P24" s="7"/>
    </row>
    <row r="25" spans="1:16" customFormat="1" ht="15" x14ac:dyDescent="0.25">
      <c r="A25" s="8">
        <f>IF(H25&lt;&gt;"",COUNTA(H$1:H25),"")</f>
        <v>17</v>
      </c>
      <c r="B25" s="9" t="s">
        <v>228</v>
      </c>
      <c r="C25" s="10" t="s">
        <v>229</v>
      </c>
      <c r="D25" s="11" t="s">
        <v>211</v>
      </c>
      <c r="E25" s="16">
        <v>4.4880000000000004</v>
      </c>
      <c r="F25" s="30"/>
      <c r="G25" s="30">
        <f t="shared" si="0"/>
        <v>0</v>
      </c>
      <c r="H25" s="13" t="s">
        <v>11</v>
      </c>
      <c r="O25" s="6"/>
      <c r="P25" s="7"/>
    </row>
    <row r="26" spans="1:16" customFormat="1" ht="15" x14ac:dyDescent="0.25">
      <c r="A26" s="61" t="s">
        <v>230</v>
      </c>
      <c r="B26" s="61"/>
      <c r="C26" s="61"/>
      <c r="D26" s="61"/>
      <c r="E26" s="61"/>
      <c r="F26" s="61"/>
      <c r="G26" s="32">
        <f>SUM(G27:G39)</f>
        <v>0</v>
      </c>
      <c r="O26" s="6"/>
      <c r="P26" s="7" t="s">
        <v>230</v>
      </c>
    </row>
    <row r="27" spans="1:16" customFormat="1" ht="45" x14ac:dyDescent="0.25">
      <c r="A27" s="8">
        <f>IF(H27&lt;&gt;"",COUNTA(H$1:H27),"")</f>
        <v>18</v>
      </c>
      <c r="B27" s="9" t="s">
        <v>231</v>
      </c>
      <c r="C27" s="10" t="s">
        <v>232</v>
      </c>
      <c r="D27" s="11" t="s">
        <v>233</v>
      </c>
      <c r="E27" s="16">
        <v>0.51900000000000002</v>
      </c>
      <c r="F27" s="30"/>
      <c r="G27" s="30">
        <f t="shared" si="0"/>
        <v>0</v>
      </c>
      <c r="H27" s="13" t="s">
        <v>11</v>
      </c>
      <c r="O27" s="6"/>
      <c r="P27" s="7"/>
    </row>
    <row r="28" spans="1:16" customFormat="1" ht="33.75" x14ac:dyDescent="0.25">
      <c r="A28" s="8">
        <f>IF(H28&lt;&gt;"",COUNTA(H$1:H28),"")</f>
        <v>19</v>
      </c>
      <c r="B28" s="9" t="s">
        <v>234</v>
      </c>
      <c r="C28" s="10" t="s">
        <v>235</v>
      </c>
      <c r="D28" s="11" t="s">
        <v>164</v>
      </c>
      <c r="E28" s="14">
        <v>12.98</v>
      </c>
      <c r="F28" s="30"/>
      <c r="G28" s="30">
        <f t="shared" si="0"/>
        <v>0</v>
      </c>
      <c r="H28" s="13" t="s">
        <v>11</v>
      </c>
      <c r="O28" s="6"/>
      <c r="P28" s="7"/>
    </row>
    <row r="29" spans="1:16" customFormat="1" ht="22.5" x14ac:dyDescent="0.25">
      <c r="A29" s="8">
        <f>IF(H29&lt;&gt;"",COUNTA(H$1:H29),"")</f>
        <v>20</v>
      </c>
      <c r="B29" s="9" t="s">
        <v>236</v>
      </c>
      <c r="C29" s="10" t="s">
        <v>237</v>
      </c>
      <c r="D29" s="11" t="s">
        <v>19</v>
      </c>
      <c r="E29" s="18">
        <v>0.20746999999999999</v>
      </c>
      <c r="F29" s="30"/>
      <c r="G29" s="30">
        <f t="shared" si="0"/>
        <v>0</v>
      </c>
      <c r="H29" s="13" t="s">
        <v>11</v>
      </c>
      <c r="O29" s="6"/>
      <c r="P29" s="7"/>
    </row>
    <row r="30" spans="1:16" customFormat="1" ht="33.75" x14ac:dyDescent="0.25">
      <c r="A30" s="8">
        <f>IF(H30&lt;&gt;"",COUNTA(H$1:H30),"")</f>
        <v>21</v>
      </c>
      <c r="B30" s="9" t="s">
        <v>238</v>
      </c>
      <c r="C30" s="10" t="s">
        <v>239</v>
      </c>
      <c r="D30" s="11" t="s">
        <v>240</v>
      </c>
      <c r="E30" s="16">
        <v>5.1999999999999998E-2</v>
      </c>
      <c r="F30" s="30"/>
      <c r="G30" s="30">
        <f t="shared" si="0"/>
        <v>0</v>
      </c>
      <c r="H30" s="13" t="s">
        <v>11</v>
      </c>
      <c r="O30" s="6"/>
      <c r="P30" s="7"/>
    </row>
    <row r="31" spans="1:16" customFormat="1" ht="15" x14ac:dyDescent="0.25">
      <c r="A31" s="8">
        <f>IF(H31&lt;&gt;"",COUNTA(H$1:H31),"")</f>
        <v>22</v>
      </c>
      <c r="B31" s="9" t="s">
        <v>241</v>
      </c>
      <c r="C31" s="10" t="s">
        <v>242</v>
      </c>
      <c r="D31" s="11" t="s">
        <v>19</v>
      </c>
      <c r="E31" s="14">
        <v>-0.65</v>
      </c>
      <c r="F31" s="30"/>
      <c r="G31" s="30">
        <f t="shared" si="0"/>
        <v>0</v>
      </c>
      <c r="H31" s="13" t="s">
        <v>11</v>
      </c>
      <c r="O31" s="6"/>
      <c r="P31" s="7"/>
    </row>
    <row r="32" spans="1:16" customFormat="1" ht="22.5" x14ac:dyDescent="0.25">
      <c r="A32" s="8">
        <f>IF(H32&lt;&gt;"",COUNTA(H$1:H32),"")</f>
        <v>23</v>
      </c>
      <c r="B32" s="9" t="s">
        <v>243</v>
      </c>
      <c r="C32" s="10" t="s">
        <v>244</v>
      </c>
      <c r="D32" s="11" t="s">
        <v>211</v>
      </c>
      <c r="E32" s="16">
        <v>-5.2779999999999996</v>
      </c>
      <c r="F32" s="30"/>
      <c r="G32" s="30">
        <f t="shared" si="0"/>
        <v>0</v>
      </c>
      <c r="H32" s="13" t="s">
        <v>11</v>
      </c>
      <c r="O32" s="6"/>
      <c r="P32" s="7"/>
    </row>
    <row r="33" spans="1:16" customFormat="1" ht="22.5" x14ac:dyDescent="0.25">
      <c r="A33" s="8">
        <f>IF(H33&lt;&gt;"",COUNTA(H$1:H33),"")</f>
        <v>24</v>
      </c>
      <c r="B33" s="9" t="s">
        <v>245</v>
      </c>
      <c r="C33" s="10" t="s">
        <v>246</v>
      </c>
      <c r="D33" s="11" t="s">
        <v>17</v>
      </c>
      <c r="E33" s="17">
        <v>51.9</v>
      </c>
      <c r="F33" s="30"/>
      <c r="G33" s="30">
        <f t="shared" si="0"/>
        <v>0</v>
      </c>
      <c r="H33" s="13" t="s">
        <v>11</v>
      </c>
      <c r="O33" s="6"/>
      <c r="P33" s="7"/>
    </row>
    <row r="34" spans="1:16" customFormat="1" ht="22.5" x14ac:dyDescent="0.25">
      <c r="A34" s="8">
        <f>IF(H34&lt;&gt;"",COUNTA(H$1:H34),"")</f>
        <v>25</v>
      </c>
      <c r="B34" s="9" t="s">
        <v>247</v>
      </c>
      <c r="C34" s="10" t="s">
        <v>248</v>
      </c>
      <c r="D34" s="11" t="s">
        <v>211</v>
      </c>
      <c r="E34" s="16">
        <v>5.2779999999999996</v>
      </c>
      <c r="F34" s="30"/>
      <c r="G34" s="30">
        <f t="shared" si="0"/>
        <v>0</v>
      </c>
      <c r="H34" s="13" t="s">
        <v>11</v>
      </c>
      <c r="O34" s="6"/>
      <c r="P34" s="7"/>
    </row>
    <row r="35" spans="1:16" customFormat="1" ht="45" x14ac:dyDescent="0.25">
      <c r="A35" s="8">
        <f>IF(H35&lt;&gt;"",COUNTA(H$1:H35),"")</f>
        <v>26</v>
      </c>
      <c r="B35" s="9" t="s">
        <v>83</v>
      </c>
      <c r="C35" s="10" t="s">
        <v>249</v>
      </c>
      <c r="D35" s="11" t="s">
        <v>10</v>
      </c>
      <c r="E35" s="16">
        <v>0.57599999999999996</v>
      </c>
      <c r="F35" s="30"/>
      <c r="G35" s="30">
        <f t="shared" si="0"/>
        <v>0</v>
      </c>
      <c r="H35" s="13" t="s">
        <v>11</v>
      </c>
      <c r="O35" s="6"/>
      <c r="P35" s="7"/>
    </row>
    <row r="36" spans="1:16" customFormat="1" ht="22.5" x14ac:dyDescent="0.25">
      <c r="A36" s="8">
        <f>IF(H36&lt;&gt;"",COUNTA(H$1:H36),"")</f>
        <v>27</v>
      </c>
      <c r="B36" s="9" t="s">
        <v>87</v>
      </c>
      <c r="C36" s="10" t="s">
        <v>250</v>
      </c>
      <c r="D36" s="11" t="s">
        <v>152</v>
      </c>
      <c r="E36" s="14">
        <v>80.64</v>
      </c>
      <c r="F36" s="30"/>
      <c r="G36" s="30">
        <f t="shared" si="0"/>
        <v>0</v>
      </c>
      <c r="H36" s="13" t="s">
        <v>11</v>
      </c>
      <c r="O36" s="6"/>
      <c r="P36" s="7"/>
    </row>
    <row r="37" spans="1:16" customFormat="1" ht="45" x14ac:dyDescent="0.25">
      <c r="A37" s="8">
        <f>IF(H37&lt;&gt;"",COUNTA(H$1:H37),"")</f>
        <v>28</v>
      </c>
      <c r="B37" s="9" t="s">
        <v>251</v>
      </c>
      <c r="C37" s="10" t="s">
        <v>252</v>
      </c>
      <c r="D37" s="11" t="s">
        <v>233</v>
      </c>
      <c r="E37" s="16">
        <v>0.57599999999999996</v>
      </c>
      <c r="F37" s="30"/>
      <c r="G37" s="30">
        <f t="shared" si="0"/>
        <v>0</v>
      </c>
      <c r="H37" s="13" t="s">
        <v>11</v>
      </c>
      <c r="O37" s="6"/>
      <c r="P37" s="7"/>
    </row>
    <row r="38" spans="1:16" customFormat="1" ht="22.5" x14ac:dyDescent="0.25">
      <c r="A38" s="8">
        <f>IF(H38&lt;&gt;"",COUNTA(H$1:H38),"")</f>
        <v>29</v>
      </c>
      <c r="B38" s="9" t="s">
        <v>253</v>
      </c>
      <c r="C38" s="10" t="s">
        <v>254</v>
      </c>
      <c r="D38" s="11" t="s">
        <v>233</v>
      </c>
      <c r="E38" s="16">
        <v>0.57599999999999996</v>
      </c>
      <c r="F38" s="30"/>
      <c r="G38" s="30">
        <f t="shared" si="0"/>
        <v>0</v>
      </c>
      <c r="H38" s="13" t="s">
        <v>11</v>
      </c>
      <c r="O38" s="6"/>
      <c r="P38" s="7"/>
    </row>
    <row r="39" spans="1:16" customFormat="1" ht="22.5" x14ac:dyDescent="0.25">
      <c r="A39" s="8">
        <f>IF(H39&lt;&gt;"",COUNTA(H$1:H39),"")</f>
        <v>30</v>
      </c>
      <c r="B39" s="9" t="s">
        <v>255</v>
      </c>
      <c r="C39" s="10" t="s">
        <v>256</v>
      </c>
      <c r="D39" s="11" t="s">
        <v>19</v>
      </c>
      <c r="E39" s="16">
        <v>3.024</v>
      </c>
      <c r="F39" s="30"/>
      <c r="G39" s="30">
        <f t="shared" si="0"/>
        <v>0</v>
      </c>
      <c r="H39" s="13" t="s">
        <v>11</v>
      </c>
      <c r="O39" s="6"/>
      <c r="P39" s="7"/>
    </row>
    <row r="40" spans="1:16" customFormat="1" ht="15" x14ac:dyDescent="0.25">
      <c r="A40" s="61" t="s">
        <v>257</v>
      </c>
      <c r="B40" s="61"/>
      <c r="C40" s="61"/>
      <c r="D40" s="61"/>
      <c r="E40" s="61"/>
      <c r="F40" s="61"/>
      <c r="G40" s="32">
        <f>SUM(G41:G43)</f>
        <v>0</v>
      </c>
      <c r="O40" s="6"/>
      <c r="P40" s="7" t="s">
        <v>257</v>
      </c>
    </row>
    <row r="41" spans="1:16" customFormat="1" ht="15" x14ac:dyDescent="0.25">
      <c r="A41" s="8">
        <f>IF(H41&lt;&gt;"",COUNTA(H$1:H41),"")</f>
        <v>31</v>
      </c>
      <c r="B41" s="9" t="s">
        <v>258</v>
      </c>
      <c r="C41" s="10" t="s">
        <v>259</v>
      </c>
      <c r="D41" s="11" t="s">
        <v>46</v>
      </c>
      <c r="E41" s="12">
        <v>2.1600000000000001E-2</v>
      </c>
      <c r="F41" s="30"/>
      <c r="G41" s="30">
        <f t="shared" si="0"/>
        <v>0</v>
      </c>
      <c r="H41" s="13" t="s">
        <v>11</v>
      </c>
      <c r="O41" s="6"/>
      <c r="P41" s="7"/>
    </row>
    <row r="42" spans="1:16" customFormat="1" ht="15" x14ac:dyDescent="0.25">
      <c r="A42" s="8">
        <f>IF(H42&lt;&gt;"",COUNTA(H$1:H42),"")</f>
        <v>32</v>
      </c>
      <c r="B42" s="9" t="s">
        <v>260</v>
      </c>
      <c r="C42" s="10" t="s">
        <v>261</v>
      </c>
      <c r="D42" s="11" t="s">
        <v>19</v>
      </c>
      <c r="E42" s="23">
        <v>-2.2248E-2</v>
      </c>
      <c r="F42" s="30"/>
      <c r="G42" s="30">
        <f t="shared" si="0"/>
        <v>0</v>
      </c>
      <c r="H42" s="13" t="s">
        <v>11</v>
      </c>
      <c r="O42" s="6"/>
      <c r="P42" s="7"/>
    </row>
    <row r="43" spans="1:16" customFormat="1" ht="15" x14ac:dyDescent="0.25">
      <c r="A43" s="8">
        <f>IF(H43&lt;&gt;"",COUNTA(H$1:H43),"")</f>
        <v>33</v>
      </c>
      <c r="B43" s="9" t="s">
        <v>262</v>
      </c>
      <c r="C43" s="10" t="s">
        <v>263</v>
      </c>
      <c r="D43" s="11" t="s">
        <v>152</v>
      </c>
      <c r="E43" s="16">
        <v>22.248000000000001</v>
      </c>
      <c r="F43" s="30"/>
      <c r="G43" s="30">
        <f t="shared" si="0"/>
        <v>0</v>
      </c>
      <c r="H43" s="13" t="s">
        <v>11</v>
      </c>
      <c r="O43" s="6"/>
      <c r="P43" s="7"/>
    </row>
    <row r="44" spans="1:16" customFormat="1" ht="15" x14ac:dyDescent="0.25">
      <c r="A44" s="61" t="s">
        <v>264</v>
      </c>
      <c r="B44" s="61"/>
      <c r="C44" s="61"/>
      <c r="D44" s="61"/>
      <c r="E44" s="61"/>
      <c r="F44" s="61"/>
      <c r="G44" s="32">
        <f>SUM(G45:G51)</f>
        <v>0</v>
      </c>
      <c r="O44" s="6"/>
      <c r="P44" s="7" t="s">
        <v>264</v>
      </c>
    </row>
    <row r="45" spans="1:16" customFormat="1" ht="33.75" x14ac:dyDescent="0.25">
      <c r="A45" s="8">
        <f>IF(H45&lt;&gt;"",COUNTA(H$1:H45),"")</f>
        <v>34</v>
      </c>
      <c r="B45" s="9" t="s">
        <v>106</v>
      </c>
      <c r="C45" s="10" t="s">
        <v>239</v>
      </c>
      <c r="D45" s="11" t="s">
        <v>240</v>
      </c>
      <c r="E45" s="16">
        <v>3.5000000000000003E-2</v>
      </c>
      <c r="F45" s="30"/>
      <c r="G45" s="30">
        <f t="shared" si="0"/>
        <v>0</v>
      </c>
      <c r="H45" s="13" t="s">
        <v>11</v>
      </c>
      <c r="O45" s="6"/>
      <c r="P45" s="7"/>
    </row>
    <row r="46" spans="1:16" customFormat="1" ht="15" x14ac:dyDescent="0.25">
      <c r="A46" s="8">
        <f>IF(H46&lt;&gt;"",COUNTA(H$1:H46),"")</f>
        <v>35</v>
      </c>
      <c r="B46" s="9" t="s">
        <v>265</v>
      </c>
      <c r="C46" s="10" t="s">
        <v>242</v>
      </c>
      <c r="D46" s="11" t="s">
        <v>19</v>
      </c>
      <c r="E46" s="12">
        <v>-0.4375</v>
      </c>
      <c r="F46" s="30"/>
      <c r="G46" s="30">
        <f t="shared" si="0"/>
        <v>0</v>
      </c>
      <c r="H46" s="13" t="s">
        <v>11</v>
      </c>
      <c r="O46" s="6"/>
      <c r="P46" s="7"/>
    </row>
    <row r="47" spans="1:16" customFormat="1" ht="22.5" x14ac:dyDescent="0.25">
      <c r="A47" s="8">
        <f>IF(H47&lt;&gt;"",COUNTA(H$1:H47),"")</f>
        <v>36</v>
      </c>
      <c r="B47" s="9" t="s">
        <v>266</v>
      </c>
      <c r="C47" s="10" t="s">
        <v>244</v>
      </c>
      <c r="D47" s="11" t="s">
        <v>211</v>
      </c>
      <c r="E47" s="12">
        <v>-3.5525000000000002</v>
      </c>
      <c r="F47" s="30"/>
      <c r="G47" s="30">
        <f t="shared" si="0"/>
        <v>0</v>
      </c>
      <c r="H47" s="13" t="s">
        <v>11</v>
      </c>
      <c r="O47" s="6"/>
      <c r="P47" s="7"/>
    </row>
    <row r="48" spans="1:16" customFormat="1" ht="22.5" x14ac:dyDescent="0.25">
      <c r="A48" s="8">
        <f>IF(H48&lt;&gt;"",COUNTA(H$1:H48),"")</f>
        <v>37</v>
      </c>
      <c r="B48" s="9" t="s">
        <v>114</v>
      </c>
      <c r="C48" s="10" t="s">
        <v>267</v>
      </c>
      <c r="D48" s="11" t="s">
        <v>211</v>
      </c>
      <c r="E48" s="12">
        <v>3.5525000000000002</v>
      </c>
      <c r="F48" s="30"/>
      <c r="G48" s="30">
        <f t="shared" si="0"/>
        <v>0</v>
      </c>
      <c r="H48" s="13" t="s">
        <v>11</v>
      </c>
      <c r="O48" s="6"/>
      <c r="P48" s="7"/>
    </row>
    <row r="49" spans="1:16" customFormat="1" ht="22.5" x14ac:dyDescent="0.25">
      <c r="A49" s="8">
        <f>IF(H49&lt;&gt;"",COUNTA(H$1:H49),"")</f>
        <v>38</v>
      </c>
      <c r="B49" s="9" t="s">
        <v>268</v>
      </c>
      <c r="C49" s="10" t="s">
        <v>237</v>
      </c>
      <c r="D49" s="11" t="s">
        <v>19</v>
      </c>
      <c r="E49" s="23">
        <v>0.25041600000000003</v>
      </c>
      <c r="F49" s="30"/>
      <c r="G49" s="30">
        <f t="shared" si="0"/>
        <v>0</v>
      </c>
      <c r="H49" s="13" t="s">
        <v>11</v>
      </c>
      <c r="O49" s="6"/>
      <c r="P49" s="7"/>
    </row>
    <row r="50" spans="1:16" customFormat="1" ht="22.5" x14ac:dyDescent="0.25">
      <c r="A50" s="8">
        <f>IF(H50&lt;&gt;"",COUNTA(H$1:H50),"")</f>
        <v>39</v>
      </c>
      <c r="B50" s="9" t="s">
        <v>269</v>
      </c>
      <c r="C50" s="10" t="s">
        <v>270</v>
      </c>
      <c r="D50" s="11" t="s">
        <v>19</v>
      </c>
      <c r="E50" s="24">
        <v>8.8940599999999995E-2</v>
      </c>
      <c r="F50" s="30"/>
      <c r="G50" s="30">
        <f t="shared" si="0"/>
        <v>0</v>
      </c>
      <c r="H50" s="13" t="s">
        <v>11</v>
      </c>
      <c r="O50" s="6"/>
      <c r="P50" s="7"/>
    </row>
    <row r="51" spans="1:16" customFormat="1" ht="22.5" x14ac:dyDescent="0.25">
      <c r="A51" s="8">
        <f>IF(H51&lt;&gt;"",COUNTA(H$1:H51),"")</f>
        <v>40</v>
      </c>
      <c r="B51" s="9" t="s">
        <v>271</v>
      </c>
      <c r="C51" s="10" t="s">
        <v>272</v>
      </c>
      <c r="D51" s="11" t="s">
        <v>19</v>
      </c>
      <c r="E51" s="24">
        <v>1.9094199999999999E-2</v>
      </c>
      <c r="F51" s="30"/>
      <c r="G51" s="30">
        <f t="shared" si="0"/>
        <v>0</v>
      </c>
      <c r="H51" s="13" t="s">
        <v>11</v>
      </c>
      <c r="O51" s="6"/>
      <c r="P51" s="7"/>
    </row>
    <row r="52" spans="1:16" customFormat="1" ht="15" x14ac:dyDescent="0.25">
      <c r="A52" s="61" t="s">
        <v>7</v>
      </c>
      <c r="B52" s="61"/>
      <c r="C52" s="61"/>
      <c r="D52" s="61"/>
      <c r="E52" s="61"/>
      <c r="F52" s="61"/>
      <c r="G52" s="32">
        <f>SUM(G53:G62)</f>
        <v>0</v>
      </c>
      <c r="O52" s="6"/>
      <c r="P52" s="7" t="s">
        <v>7</v>
      </c>
    </row>
    <row r="53" spans="1:16" customFormat="1" ht="22.5" x14ac:dyDescent="0.25">
      <c r="A53" s="8">
        <f>IF(H53&lt;&gt;"",COUNTA(H$1:H53),"")</f>
        <v>41</v>
      </c>
      <c r="B53" s="9" t="s">
        <v>273</v>
      </c>
      <c r="C53" s="10" t="s">
        <v>9</v>
      </c>
      <c r="D53" s="11" t="s">
        <v>10</v>
      </c>
      <c r="E53" s="16">
        <v>3.9060000000000001</v>
      </c>
      <c r="F53" s="30"/>
      <c r="G53" s="30">
        <f t="shared" si="0"/>
        <v>0</v>
      </c>
      <c r="H53" s="13" t="s">
        <v>11</v>
      </c>
      <c r="O53" s="6"/>
      <c r="P53" s="7"/>
    </row>
    <row r="54" spans="1:16" customFormat="1" ht="15" x14ac:dyDescent="0.25">
      <c r="A54" s="8">
        <f>IF(H54&lt;&gt;"",COUNTA(H$1:H54),"")</f>
        <v>42</v>
      </c>
      <c r="B54" s="9" t="s">
        <v>274</v>
      </c>
      <c r="C54" s="10" t="s">
        <v>13</v>
      </c>
      <c r="D54" s="11" t="s">
        <v>14</v>
      </c>
      <c r="E54" s="17">
        <v>2343.6</v>
      </c>
      <c r="F54" s="30"/>
      <c r="G54" s="30">
        <f t="shared" si="0"/>
        <v>0</v>
      </c>
      <c r="H54" s="13" t="s">
        <v>11</v>
      </c>
      <c r="O54" s="6"/>
      <c r="P54" s="7"/>
    </row>
    <row r="55" spans="1:16" customFormat="1" ht="15" x14ac:dyDescent="0.25">
      <c r="A55" s="8">
        <f>IF(H55&lt;&gt;"",COUNTA(H$1:H55),"")</f>
        <v>43</v>
      </c>
      <c r="B55" s="9" t="s">
        <v>275</v>
      </c>
      <c r="C55" s="10" t="s">
        <v>16</v>
      </c>
      <c r="D55" s="11" t="s">
        <v>17</v>
      </c>
      <c r="E55" s="12">
        <v>582.97680000000003</v>
      </c>
      <c r="F55" s="30"/>
      <c r="G55" s="30">
        <f t="shared" si="0"/>
        <v>0</v>
      </c>
      <c r="H55" s="13" t="s">
        <v>11</v>
      </c>
      <c r="O55" s="6"/>
      <c r="P55" s="7"/>
    </row>
    <row r="56" spans="1:16" customFormat="1" ht="22.5" x14ac:dyDescent="0.25">
      <c r="A56" s="8">
        <f>IF(H56&lt;&gt;"",COUNTA(H$1:H56),"")</f>
        <v>44</v>
      </c>
      <c r="B56" s="9" t="s">
        <v>142</v>
      </c>
      <c r="C56" s="10" t="s">
        <v>21</v>
      </c>
      <c r="D56" s="11" t="s">
        <v>22</v>
      </c>
      <c r="E56" s="17">
        <v>0.4</v>
      </c>
      <c r="F56" s="30"/>
      <c r="G56" s="30">
        <f t="shared" si="0"/>
        <v>0</v>
      </c>
      <c r="H56" s="13" t="s">
        <v>11</v>
      </c>
      <c r="O56" s="6"/>
      <c r="P56" s="7"/>
    </row>
    <row r="57" spans="1:16" customFormat="1" ht="22.5" x14ac:dyDescent="0.25">
      <c r="A57" s="8">
        <f>IF(H57&lt;&gt;"",COUNTA(H$1:H57),"")</f>
        <v>45</v>
      </c>
      <c r="B57" s="9" t="s">
        <v>145</v>
      </c>
      <c r="C57" s="10" t="s">
        <v>27</v>
      </c>
      <c r="D57" s="11" t="s">
        <v>22</v>
      </c>
      <c r="E57" s="17">
        <v>0.4</v>
      </c>
      <c r="F57" s="30"/>
      <c r="G57" s="30">
        <f t="shared" si="0"/>
        <v>0</v>
      </c>
      <c r="H57" s="13" t="s">
        <v>11</v>
      </c>
      <c r="O57" s="6"/>
      <c r="P57" s="7"/>
    </row>
    <row r="58" spans="1:16" customFormat="1" ht="45" x14ac:dyDescent="0.25">
      <c r="A58" s="8">
        <f>IF(H58&lt;&gt;"",COUNTA(H$1:H58),"")</f>
        <v>46</v>
      </c>
      <c r="B58" s="9" t="s">
        <v>276</v>
      </c>
      <c r="C58" s="10" t="s">
        <v>277</v>
      </c>
      <c r="D58" s="11" t="s">
        <v>19</v>
      </c>
      <c r="E58" s="14">
        <v>-0.12</v>
      </c>
      <c r="F58" s="30"/>
      <c r="G58" s="30">
        <f t="shared" si="0"/>
        <v>0</v>
      </c>
      <c r="H58" s="13" t="s">
        <v>11</v>
      </c>
      <c r="O58" s="6"/>
      <c r="P58" s="7"/>
    </row>
    <row r="59" spans="1:16" customFormat="1" ht="15" x14ac:dyDescent="0.25">
      <c r="A59" s="8">
        <f>IF(H59&lt;&gt;"",COUNTA(H$1:H59),"")</f>
        <v>47</v>
      </c>
      <c r="B59" s="9" t="s">
        <v>278</v>
      </c>
      <c r="C59" s="10" t="s">
        <v>279</v>
      </c>
      <c r="D59" s="11" t="s">
        <v>19</v>
      </c>
      <c r="E59" s="16">
        <v>0.34399999999999997</v>
      </c>
      <c r="F59" s="30"/>
      <c r="G59" s="30">
        <f t="shared" si="0"/>
        <v>0</v>
      </c>
      <c r="H59" s="13" t="s">
        <v>11</v>
      </c>
      <c r="O59" s="6"/>
      <c r="P59" s="7"/>
    </row>
    <row r="60" spans="1:16" customFormat="1" ht="33.75" x14ac:dyDescent="0.25">
      <c r="A60" s="8">
        <f>IF(H60&lt;&gt;"",COUNTA(H$1:H60),"")</f>
        <v>48</v>
      </c>
      <c r="B60" s="9" t="s">
        <v>280</v>
      </c>
      <c r="C60" s="10" t="s">
        <v>281</v>
      </c>
      <c r="D60" s="11" t="s">
        <v>22</v>
      </c>
      <c r="E60" s="16">
        <v>0.29399999999999998</v>
      </c>
      <c r="F60" s="30"/>
      <c r="G60" s="30">
        <f t="shared" si="0"/>
        <v>0</v>
      </c>
      <c r="H60" s="13" t="s">
        <v>11</v>
      </c>
      <c r="O60" s="6"/>
      <c r="P60" s="7"/>
    </row>
    <row r="61" spans="1:16" customFormat="1" ht="45" x14ac:dyDescent="0.25">
      <c r="A61" s="8">
        <f>IF(H61&lt;&gt;"",COUNTA(H$1:H61),"")</f>
        <v>49</v>
      </c>
      <c r="B61" s="9" t="s">
        <v>282</v>
      </c>
      <c r="C61" s="10" t="s">
        <v>277</v>
      </c>
      <c r="D61" s="11" t="s">
        <v>19</v>
      </c>
      <c r="E61" s="12">
        <v>-8.8200000000000001E-2</v>
      </c>
      <c r="F61" s="30"/>
      <c r="G61" s="30">
        <f t="shared" si="0"/>
        <v>0</v>
      </c>
      <c r="H61" s="13" t="s">
        <v>11</v>
      </c>
      <c r="O61" s="6"/>
      <c r="P61" s="7"/>
    </row>
    <row r="62" spans="1:16" customFormat="1" ht="15" x14ac:dyDescent="0.25">
      <c r="A62" s="8">
        <f>IF(H62&lt;&gt;"",COUNTA(H$1:H62),"")</f>
        <v>50</v>
      </c>
      <c r="B62" s="9" t="s">
        <v>283</v>
      </c>
      <c r="C62" s="10" t="s">
        <v>279</v>
      </c>
      <c r="D62" s="11" t="s">
        <v>19</v>
      </c>
      <c r="E62" s="16">
        <v>0.253</v>
      </c>
      <c r="F62" s="30"/>
      <c r="G62" s="30">
        <f t="shared" si="0"/>
        <v>0</v>
      </c>
      <c r="H62" s="13" t="s">
        <v>11</v>
      </c>
      <c r="O62" s="6"/>
      <c r="P62" s="7"/>
    </row>
    <row r="63" spans="1:16" customFormat="1" ht="15" x14ac:dyDescent="0.25">
      <c r="A63" s="61" t="s">
        <v>32</v>
      </c>
      <c r="B63" s="61"/>
      <c r="C63" s="61"/>
      <c r="D63" s="61"/>
      <c r="E63" s="61"/>
      <c r="F63" s="61"/>
      <c r="G63" s="32">
        <f>SUM(G64:G67)</f>
        <v>0</v>
      </c>
      <c r="O63" s="6"/>
      <c r="P63" s="7" t="s">
        <v>32</v>
      </c>
    </row>
    <row r="64" spans="1:16" customFormat="1" ht="45" x14ac:dyDescent="0.25">
      <c r="A64" s="8">
        <f>IF(H64&lt;&gt;"",COUNTA(H$1:H64),"")</f>
        <v>51</v>
      </c>
      <c r="B64" s="9" t="s">
        <v>150</v>
      </c>
      <c r="C64" s="10" t="s">
        <v>284</v>
      </c>
      <c r="D64" s="11" t="s">
        <v>285</v>
      </c>
      <c r="E64" s="16">
        <v>13.612</v>
      </c>
      <c r="F64" s="30"/>
      <c r="G64" s="30">
        <f t="shared" si="0"/>
        <v>0</v>
      </c>
      <c r="H64" s="13" t="s">
        <v>11</v>
      </c>
      <c r="O64" s="6"/>
      <c r="P64" s="7"/>
    </row>
    <row r="65" spans="1:16" customFormat="1" ht="56.25" x14ac:dyDescent="0.25">
      <c r="A65" s="8">
        <f>IF(H65&lt;&gt;"",COUNTA(H$1:H65),"")</f>
        <v>52</v>
      </c>
      <c r="B65" s="9" t="s">
        <v>286</v>
      </c>
      <c r="C65" s="10" t="s">
        <v>287</v>
      </c>
      <c r="D65" s="11" t="s">
        <v>17</v>
      </c>
      <c r="E65" s="17">
        <v>117.1</v>
      </c>
      <c r="F65" s="30"/>
      <c r="G65" s="30">
        <f t="shared" si="0"/>
        <v>0</v>
      </c>
      <c r="H65" s="13" t="s">
        <v>11</v>
      </c>
      <c r="O65" s="6"/>
      <c r="P65" s="7"/>
    </row>
    <row r="66" spans="1:16" customFormat="1" ht="15" x14ac:dyDescent="0.25">
      <c r="A66" s="8">
        <f>IF(H66&lt;&gt;"",COUNTA(H$1:H66),"")</f>
        <v>53</v>
      </c>
      <c r="B66" s="9" t="s">
        <v>288</v>
      </c>
      <c r="C66" s="10" t="s">
        <v>289</v>
      </c>
      <c r="D66" s="11" t="s">
        <v>17</v>
      </c>
      <c r="E66" s="14">
        <v>1439.82</v>
      </c>
      <c r="F66" s="30"/>
      <c r="G66" s="30">
        <f t="shared" si="0"/>
        <v>0</v>
      </c>
      <c r="H66" s="13" t="s">
        <v>11</v>
      </c>
      <c r="O66" s="6"/>
      <c r="P66" s="7"/>
    </row>
    <row r="67" spans="1:16" customFormat="1" ht="15" x14ac:dyDescent="0.25">
      <c r="A67" s="8">
        <f>IF(H67&lt;&gt;"",COUNTA(H$1:H67),"")</f>
        <v>54</v>
      </c>
      <c r="B67" s="9" t="s">
        <v>290</v>
      </c>
      <c r="C67" s="10" t="s">
        <v>40</v>
      </c>
      <c r="D67" s="11" t="s">
        <v>14</v>
      </c>
      <c r="E67" s="17">
        <v>32668.799999999999</v>
      </c>
      <c r="F67" s="30"/>
      <c r="G67" s="30">
        <f t="shared" si="0"/>
        <v>0</v>
      </c>
      <c r="H67" s="13" t="s">
        <v>11</v>
      </c>
      <c r="O67" s="6"/>
      <c r="P67" s="7"/>
    </row>
    <row r="68" spans="1:16" customFormat="1" ht="15" x14ac:dyDescent="0.25">
      <c r="A68" s="61" t="s">
        <v>65</v>
      </c>
      <c r="B68" s="61"/>
      <c r="C68" s="61"/>
      <c r="D68" s="61"/>
      <c r="E68" s="61"/>
      <c r="F68" s="61"/>
      <c r="G68" s="32">
        <f>SUM(G69:G71)</f>
        <v>0</v>
      </c>
      <c r="O68" s="6"/>
      <c r="P68" s="7" t="s">
        <v>65</v>
      </c>
    </row>
    <row r="69" spans="1:16" customFormat="1" ht="22.5" x14ac:dyDescent="0.25">
      <c r="A69" s="8">
        <f>IF(H69&lt;&gt;"",COUNTA(H$1:H69),"")</f>
        <v>55</v>
      </c>
      <c r="B69" s="9" t="s">
        <v>291</v>
      </c>
      <c r="C69" s="10" t="s">
        <v>67</v>
      </c>
      <c r="D69" s="11" t="s">
        <v>68</v>
      </c>
      <c r="E69" s="14">
        <v>0.76</v>
      </c>
      <c r="F69" s="30"/>
      <c r="G69" s="30">
        <f t="shared" si="0"/>
        <v>0</v>
      </c>
      <c r="H69" s="13" t="s">
        <v>11</v>
      </c>
      <c r="O69" s="6"/>
      <c r="P69" s="7"/>
    </row>
    <row r="70" spans="1:16" customFormat="1" ht="15" x14ac:dyDescent="0.25">
      <c r="A70" s="8">
        <f>IF(H70&lt;&gt;"",COUNTA(H$1:H70),"")</f>
        <v>56</v>
      </c>
      <c r="B70" s="9" t="s">
        <v>159</v>
      </c>
      <c r="C70" s="10" t="s">
        <v>70</v>
      </c>
      <c r="D70" s="11" t="s">
        <v>14</v>
      </c>
      <c r="E70" s="15">
        <v>1</v>
      </c>
      <c r="F70" s="30"/>
      <c r="G70" s="30">
        <f t="shared" si="0"/>
        <v>0</v>
      </c>
      <c r="H70" s="13" t="s">
        <v>11</v>
      </c>
      <c r="O70" s="6"/>
      <c r="P70" s="7"/>
    </row>
    <row r="71" spans="1:16" customFormat="1" ht="15" x14ac:dyDescent="0.25">
      <c r="A71" s="8">
        <f>IF(H71&lt;&gt;"",COUNTA(H$1:H71),"")</f>
        <v>57</v>
      </c>
      <c r="B71" s="9" t="s">
        <v>162</v>
      </c>
      <c r="C71" s="10" t="s">
        <v>72</v>
      </c>
      <c r="D71" s="11" t="s">
        <v>73</v>
      </c>
      <c r="E71" s="16">
        <v>11.076000000000001</v>
      </c>
      <c r="F71" s="30"/>
      <c r="G71" s="30">
        <f t="shared" si="0"/>
        <v>0</v>
      </c>
      <c r="H71" s="13" t="s">
        <v>11</v>
      </c>
      <c r="O71" s="6"/>
      <c r="P71" s="7"/>
    </row>
    <row r="72" spans="1:16" customFormat="1" ht="15" x14ac:dyDescent="0.25">
      <c r="A72" s="64" t="s">
        <v>292</v>
      </c>
      <c r="B72" s="65"/>
      <c r="C72" s="65"/>
      <c r="D72" s="65"/>
      <c r="E72" s="65"/>
      <c r="F72" s="65"/>
      <c r="G72" s="37">
        <f>SUM(G73:G82)</f>
        <v>0</v>
      </c>
      <c r="O72" s="6" t="s">
        <v>292</v>
      </c>
      <c r="P72" s="7"/>
    </row>
    <row r="73" spans="1:16" customFormat="1" ht="22.5" x14ac:dyDescent="0.25">
      <c r="A73" s="8">
        <f>IF(H73&lt;&gt;"",COUNTA(H$1:H73),"")</f>
        <v>58</v>
      </c>
      <c r="B73" s="9" t="s">
        <v>293</v>
      </c>
      <c r="C73" s="10" t="s">
        <v>84</v>
      </c>
      <c r="D73" s="11" t="s">
        <v>68</v>
      </c>
      <c r="E73" s="16">
        <v>7.4809999999999999</v>
      </c>
      <c r="F73" s="30"/>
      <c r="G73" s="30">
        <f t="shared" ref="G73:G117" si="1">E73*F73</f>
        <v>0</v>
      </c>
      <c r="H73" s="13" t="s">
        <v>11</v>
      </c>
      <c r="O73" s="6"/>
      <c r="P73" s="7"/>
    </row>
    <row r="74" spans="1:16" customFormat="1" ht="45" x14ac:dyDescent="0.25">
      <c r="A74" s="8">
        <f>IF(H74&lt;&gt;"",COUNTA(H$1:H74),"")</f>
        <v>59</v>
      </c>
      <c r="B74" s="9" t="s">
        <v>169</v>
      </c>
      <c r="C74" s="10" t="s">
        <v>294</v>
      </c>
      <c r="D74" s="11" t="s">
        <v>19</v>
      </c>
      <c r="E74" s="16">
        <v>7.4809999999999999</v>
      </c>
      <c r="F74" s="30"/>
      <c r="G74" s="30">
        <f t="shared" si="1"/>
        <v>0</v>
      </c>
      <c r="H74" s="13" t="s">
        <v>11</v>
      </c>
      <c r="O74" s="6"/>
      <c r="P74" s="7"/>
    </row>
    <row r="75" spans="1:16" customFormat="1" ht="22.5" x14ac:dyDescent="0.25">
      <c r="A75" s="8">
        <f>IF(H75&lt;&gt;"",COUNTA(H$1:H75),"")</f>
        <v>60</v>
      </c>
      <c r="B75" s="9" t="s">
        <v>172</v>
      </c>
      <c r="C75" s="10" t="s">
        <v>295</v>
      </c>
      <c r="D75" s="11" t="s">
        <v>68</v>
      </c>
      <c r="E75" s="16">
        <v>1.514</v>
      </c>
      <c r="F75" s="30"/>
      <c r="G75" s="30">
        <f t="shared" si="1"/>
        <v>0</v>
      </c>
      <c r="H75" s="13" t="s">
        <v>11</v>
      </c>
      <c r="O75" s="6"/>
      <c r="P75" s="7"/>
    </row>
    <row r="76" spans="1:16" customFormat="1" ht="33.75" x14ac:dyDescent="0.25">
      <c r="A76" s="8">
        <f>IF(H76&lt;&gt;"",COUNTA(H$1:H76),"")</f>
        <v>61</v>
      </c>
      <c r="B76" s="9" t="s">
        <v>177</v>
      </c>
      <c r="C76" s="10" t="s">
        <v>296</v>
      </c>
      <c r="D76" s="11" t="s">
        <v>19</v>
      </c>
      <c r="E76" s="16">
        <v>1.514</v>
      </c>
      <c r="F76" s="30"/>
      <c r="G76" s="30">
        <f t="shared" si="1"/>
        <v>0</v>
      </c>
      <c r="H76" s="13" t="s">
        <v>11</v>
      </c>
      <c r="O76" s="6"/>
      <c r="P76" s="7"/>
    </row>
    <row r="77" spans="1:16" customFormat="1" ht="22.5" x14ac:dyDescent="0.25">
      <c r="A77" s="8">
        <f>IF(H77&lt;&gt;"",COUNTA(H$1:H77),"")</f>
        <v>62</v>
      </c>
      <c r="B77" s="9" t="s">
        <v>297</v>
      </c>
      <c r="C77" s="10" t="s">
        <v>298</v>
      </c>
      <c r="D77" s="11" t="s">
        <v>68</v>
      </c>
      <c r="E77" s="16">
        <v>6.1559999999999997</v>
      </c>
      <c r="F77" s="30"/>
      <c r="G77" s="30">
        <f t="shared" si="1"/>
        <v>0</v>
      </c>
      <c r="H77" s="13" t="s">
        <v>11</v>
      </c>
      <c r="O77" s="6"/>
      <c r="P77" s="7"/>
    </row>
    <row r="78" spans="1:16" customFormat="1" ht="45" x14ac:dyDescent="0.25">
      <c r="A78" s="8">
        <f>IF(H78&lt;&gt;"",COUNTA(H$1:H78),"")</f>
        <v>63</v>
      </c>
      <c r="B78" s="9" t="s">
        <v>299</v>
      </c>
      <c r="C78" s="10" t="s">
        <v>300</v>
      </c>
      <c r="D78" s="11" t="s">
        <v>19</v>
      </c>
      <c r="E78" s="16">
        <v>6.1559999999999997</v>
      </c>
      <c r="F78" s="30"/>
      <c r="G78" s="30">
        <f t="shared" si="1"/>
        <v>0</v>
      </c>
      <c r="H78" s="13" t="s">
        <v>11</v>
      </c>
      <c r="O78" s="6"/>
      <c r="P78" s="7"/>
    </row>
    <row r="79" spans="1:16" customFormat="1" ht="33.75" x14ac:dyDescent="0.25">
      <c r="A79" s="8">
        <f>IF(H79&lt;&gt;"",COUNTA(H$1:H79),"")</f>
        <v>64</v>
      </c>
      <c r="B79" s="9" t="s">
        <v>301</v>
      </c>
      <c r="C79" s="10" t="s">
        <v>302</v>
      </c>
      <c r="D79" s="11" t="s">
        <v>68</v>
      </c>
      <c r="E79" s="16">
        <v>1.9319999999999999</v>
      </c>
      <c r="F79" s="30"/>
      <c r="G79" s="30">
        <f t="shared" si="1"/>
        <v>0</v>
      </c>
      <c r="H79" s="13" t="s">
        <v>11</v>
      </c>
      <c r="O79" s="6"/>
      <c r="P79" s="7"/>
    </row>
    <row r="80" spans="1:16" customFormat="1" ht="45" x14ac:dyDescent="0.25">
      <c r="A80" s="8">
        <f>IF(H80&lt;&gt;"",COUNTA(H$1:H80),"")</f>
        <v>65</v>
      </c>
      <c r="B80" s="9" t="s">
        <v>303</v>
      </c>
      <c r="C80" s="10" t="s">
        <v>304</v>
      </c>
      <c r="D80" s="11" t="s">
        <v>19</v>
      </c>
      <c r="E80" s="16">
        <v>1.9319999999999999</v>
      </c>
      <c r="F80" s="30"/>
      <c r="G80" s="30">
        <f t="shared" si="1"/>
        <v>0</v>
      </c>
      <c r="H80" s="13" t="s">
        <v>11</v>
      </c>
      <c r="O80" s="6"/>
      <c r="P80" s="7"/>
    </row>
    <row r="81" spans="1:16" customFormat="1" ht="33.75" x14ac:dyDescent="0.25">
      <c r="A81" s="8">
        <f>IF(H81&lt;&gt;"",COUNTA(H$1:H81),"")</f>
        <v>66</v>
      </c>
      <c r="B81" s="9" t="s">
        <v>305</v>
      </c>
      <c r="C81" s="10" t="s">
        <v>306</v>
      </c>
      <c r="D81" s="11" t="s">
        <v>68</v>
      </c>
      <c r="E81" s="16">
        <v>3.2789999999999999</v>
      </c>
      <c r="F81" s="30"/>
      <c r="G81" s="30">
        <f t="shared" si="1"/>
        <v>0</v>
      </c>
      <c r="H81" s="13" t="s">
        <v>11</v>
      </c>
      <c r="O81" s="6"/>
      <c r="P81" s="7"/>
    </row>
    <row r="82" spans="1:16" customFormat="1" ht="45" x14ac:dyDescent="0.25">
      <c r="A82" s="8">
        <f>IF(H82&lt;&gt;"",COUNTA(H$1:H82),"")</f>
        <v>67</v>
      </c>
      <c r="B82" s="9" t="s">
        <v>307</v>
      </c>
      <c r="C82" s="10" t="s">
        <v>308</v>
      </c>
      <c r="D82" s="11" t="s">
        <v>19</v>
      </c>
      <c r="E82" s="16">
        <v>3.2789999999999999</v>
      </c>
      <c r="F82" s="30"/>
      <c r="G82" s="30">
        <f t="shared" si="1"/>
        <v>0</v>
      </c>
      <c r="H82" s="13" t="s">
        <v>11</v>
      </c>
      <c r="O82" s="6"/>
      <c r="P82" s="7"/>
    </row>
    <row r="83" spans="1:16" customFormat="1" ht="15" x14ac:dyDescent="0.25">
      <c r="A83" s="64" t="s">
        <v>309</v>
      </c>
      <c r="B83" s="65"/>
      <c r="C83" s="65"/>
      <c r="D83" s="65"/>
      <c r="E83" s="65"/>
      <c r="F83" s="65"/>
      <c r="G83" s="37">
        <f>SUM(G84:G91)</f>
        <v>0</v>
      </c>
      <c r="O83" s="6" t="s">
        <v>309</v>
      </c>
      <c r="P83" s="7"/>
    </row>
    <row r="84" spans="1:16" customFormat="1" ht="22.5" x14ac:dyDescent="0.25">
      <c r="A84" s="8">
        <f>IF(H84&lt;&gt;"",COUNTA(H$1:H84),"")</f>
        <v>68</v>
      </c>
      <c r="B84" s="9" t="s">
        <v>310</v>
      </c>
      <c r="C84" s="10" t="s">
        <v>104</v>
      </c>
      <c r="D84" s="11" t="s">
        <v>105</v>
      </c>
      <c r="E84" s="23">
        <v>3.3643679999999998</v>
      </c>
      <c r="F84" s="30"/>
      <c r="G84" s="30">
        <f t="shared" si="1"/>
        <v>0</v>
      </c>
      <c r="H84" s="13" t="s">
        <v>11</v>
      </c>
      <c r="O84" s="6"/>
      <c r="P84" s="7"/>
    </row>
    <row r="85" spans="1:16" customFormat="1" ht="67.5" x14ac:dyDescent="0.25">
      <c r="A85" s="8">
        <f>IF(H85&lt;&gt;"",COUNTA(H$1:H85),"")</f>
        <v>69</v>
      </c>
      <c r="B85" s="9" t="s">
        <v>311</v>
      </c>
      <c r="C85" s="10" t="s">
        <v>312</v>
      </c>
      <c r="D85" s="11" t="s">
        <v>285</v>
      </c>
      <c r="E85" s="16">
        <v>0.83399999999999996</v>
      </c>
      <c r="F85" s="30"/>
      <c r="G85" s="30">
        <f t="shared" si="1"/>
        <v>0</v>
      </c>
      <c r="H85" s="13" t="s">
        <v>11</v>
      </c>
      <c r="O85" s="6"/>
      <c r="P85" s="7"/>
    </row>
    <row r="86" spans="1:16" customFormat="1" ht="45" x14ac:dyDescent="0.25">
      <c r="A86" s="8">
        <f>IF(H86&lt;&gt;"",COUNTA(H$1:H86),"")</f>
        <v>70</v>
      </c>
      <c r="B86" s="9" t="s">
        <v>313</v>
      </c>
      <c r="C86" s="10" t="s">
        <v>314</v>
      </c>
      <c r="D86" s="11" t="s">
        <v>10</v>
      </c>
      <c r="E86" s="16">
        <v>-0.83399999999999996</v>
      </c>
      <c r="F86" s="30"/>
      <c r="G86" s="30">
        <f t="shared" si="1"/>
        <v>0</v>
      </c>
      <c r="H86" s="13" t="s">
        <v>11</v>
      </c>
      <c r="O86" s="6"/>
      <c r="P86" s="7"/>
    </row>
    <row r="87" spans="1:16" customFormat="1" ht="22.5" x14ac:dyDescent="0.25">
      <c r="A87" s="8">
        <f>IF(H87&lt;&gt;"",COUNTA(H$1:H87),"")</f>
        <v>71</v>
      </c>
      <c r="B87" s="9" t="s">
        <v>184</v>
      </c>
      <c r="C87" s="10" t="s">
        <v>315</v>
      </c>
      <c r="D87" s="11" t="s">
        <v>68</v>
      </c>
      <c r="E87" s="12">
        <v>0.1474</v>
      </c>
      <c r="F87" s="30"/>
      <c r="G87" s="30">
        <f t="shared" si="1"/>
        <v>0</v>
      </c>
      <c r="H87" s="13" t="s">
        <v>11</v>
      </c>
      <c r="O87" s="6"/>
      <c r="P87" s="7"/>
    </row>
    <row r="88" spans="1:16" customFormat="1" ht="22.5" x14ac:dyDescent="0.25">
      <c r="A88" s="8">
        <f>IF(H88&lt;&gt;"",COUNTA(H$1:H88),"")</f>
        <v>72</v>
      </c>
      <c r="B88" s="9" t="s">
        <v>186</v>
      </c>
      <c r="C88" s="10" t="s">
        <v>67</v>
      </c>
      <c r="D88" s="11" t="s">
        <v>68</v>
      </c>
      <c r="E88" s="18">
        <v>0.19103999999999999</v>
      </c>
      <c r="F88" s="30"/>
      <c r="G88" s="30">
        <f t="shared" si="1"/>
        <v>0</v>
      </c>
      <c r="H88" s="13" t="s">
        <v>11</v>
      </c>
      <c r="O88" s="6"/>
      <c r="P88" s="7"/>
    </row>
    <row r="89" spans="1:16" customFormat="1" ht="22.5" x14ac:dyDescent="0.25">
      <c r="A89" s="8">
        <f>IF(H89&lt;&gt;"",COUNTA(H$1:H89),"")</f>
        <v>73</v>
      </c>
      <c r="B89" s="9" t="s">
        <v>316</v>
      </c>
      <c r="C89" s="10" t="s">
        <v>80</v>
      </c>
      <c r="D89" s="11" t="s">
        <v>68</v>
      </c>
      <c r="E89" s="12">
        <v>4.5724</v>
      </c>
      <c r="F89" s="30"/>
      <c r="G89" s="30">
        <f t="shared" si="1"/>
        <v>0</v>
      </c>
      <c r="H89" s="13" t="s">
        <v>11</v>
      </c>
      <c r="O89" s="6"/>
      <c r="P89" s="7"/>
    </row>
    <row r="90" spans="1:16" customFormat="1" ht="22.5" x14ac:dyDescent="0.25">
      <c r="A90" s="8">
        <f>IF(H90&lt;&gt;"",COUNTA(H$1:H90),"")</f>
        <v>74</v>
      </c>
      <c r="B90" s="9" t="s">
        <v>317</v>
      </c>
      <c r="C90" s="10" t="s">
        <v>90</v>
      </c>
      <c r="D90" s="11" t="s">
        <v>68</v>
      </c>
      <c r="E90" s="12">
        <v>6.7256</v>
      </c>
      <c r="F90" s="30"/>
      <c r="G90" s="30">
        <f t="shared" si="1"/>
        <v>0</v>
      </c>
      <c r="H90" s="13" t="s">
        <v>11</v>
      </c>
      <c r="O90" s="6"/>
      <c r="P90" s="7"/>
    </row>
    <row r="91" spans="1:16" customFormat="1" ht="33.75" x14ac:dyDescent="0.25">
      <c r="A91" s="8">
        <f>IF(H91&lt;&gt;"",COUNTA(H$1:H91),"")</f>
        <v>75</v>
      </c>
      <c r="B91" s="9" t="s">
        <v>318</v>
      </c>
      <c r="C91" s="10" t="s">
        <v>130</v>
      </c>
      <c r="D91" s="11" t="s">
        <v>128</v>
      </c>
      <c r="E91" s="18">
        <v>15.78473</v>
      </c>
      <c r="F91" s="30"/>
      <c r="G91" s="30">
        <f t="shared" si="1"/>
        <v>0</v>
      </c>
      <c r="H91" s="13" t="s">
        <v>11</v>
      </c>
      <c r="O91" s="6"/>
      <c r="P91" s="7"/>
    </row>
    <row r="92" spans="1:16" customFormat="1" ht="15" x14ac:dyDescent="0.25">
      <c r="A92" s="64" t="s">
        <v>319</v>
      </c>
      <c r="B92" s="65"/>
      <c r="C92" s="65"/>
      <c r="D92" s="65"/>
      <c r="E92" s="65"/>
      <c r="F92" s="65"/>
      <c r="G92" s="37">
        <f>SUM(G94:G103)</f>
        <v>0</v>
      </c>
      <c r="O92" s="6" t="s">
        <v>319</v>
      </c>
      <c r="P92" s="7"/>
    </row>
    <row r="93" spans="1:16" customFormat="1" ht="15" x14ac:dyDescent="0.25">
      <c r="A93" s="62" t="s">
        <v>132</v>
      </c>
      <c r="B93" s="62"/>
      <c r="C93" s="62"/>
      <c r="D93" s="62"/>
      <c r="E93" s="62"/>
      <c r="F93" s="62"/>
      <c r="G93" s="30"/>
      <c r="O93" s="6"/>
      <c r="P93" s="7" t="s">
        <v>132</v>
      </c>
    </row>
    <row r="94" spans="1:16" customFormat="1" ht="33.75" x14ac:dyDescent="0.25">
      <c r="A94" s="8">
        <f>IF(H94&lt;&gt;"",COUNTA(H$1:H94),"")</f>
        <v>76</v>
      </c>
      <c r="B94" s="9" t="s">
        <v>320</v>
      </c>
      <c r="C94" s="10" t="s">
        <v>134</v>
      </c>
      <c r="D94" s="11" t="s">
        <v>135</v>
      </c>
      <c r="E94" s="15">
        <v>220</v>
      </c>
      <c r="F94" s="30"/>
      <c r="G94" s="30">
        <f t="shared" si="1"/>
        <v>0</v>
      </c>
      <c r="H94" s="13" t="s">
        <v>11</v>
      </c>
      <c r="O94" s="6"/>
      <c r="P94" s="7"/>
    </row>
    <row r="95" spans="1:16" customFormat="1" ht="22.5" x14ac:dyDescent="0.25">
      <c r="A95" s="8">
        <f>IF(H95&lt;&gt;"",COUNTA(H$1:H95),"")</f>
        <v>77</v>
      </c>
      <c r="B95" s="9" t="s">
        <v>321</v>
      </c>
      <c r="C95" s="10" t="s">
        <v>137</v>
      </c>
      <c r="D95" s="11" t="s">
        <v>138</v>
      </c>
      <c r="E95" s="15">
        <v>220</v>
      </c>
      <c r="F95" s="30"/>
      <c r="G95" s="30">
        <f t="shared" si="1"/>
        <v>0</v>
      </c>
      <c r="H95" s="13" t="s">
        <v>11</v>
      </c>
      <c r="O95" s="6"/>
      <c r="P95" s="7"/>
    </row>
    <row r="96" spans="1:16" customFormat="1" ht="45" x14ac:dyDescent="0.25">
      <c r="A96" s="8">
        <f>IF(H96&lt;&gt;"",COUNTA(H$1:H96),"")</f>
        <v>78</v>
      </c>
      <c r="B96" s="9" t="s">
        <v>322</v>
      </c>
      <c r="C96" s="10" t="s">
        <v>140</v>
      </c>
      <c r="D96" s="11" t="s">
        <v>141</v>
      </c>
      <c r="E96" s="15">
        <v>220</v>
      </c>
      <c r="F96" s="30"/>
      <c r="G96" s="30">
        <f t="shared" si="1"/>
        <v>0</v>
      </c>
      <c r="H96" s="13" t="s">
        <v>11</v>
      </c>
      <c r="O96" s="6"/>
      <c r="P96" s="7"/>
    </row>
    <row r="97" spans="1:16" customFormat="1" ht="45" x14ac:dyDescent="0.25">
      <c r="A97" s="8">
        <f>IF(H97&lt;&gt;"",COUNTA(H$1:H97),"")</f>
        <v>79</v>
      </c>
      <c r="B97" s="9" t="s">
        <v>323</v>
      </c>
      <c r="C97" s="10" t="s">
        <v>143</v>
      </c>
      <c r="D97" s="11" t="s">
        <v>144</v>
      </c>
      <c r="E97" s="17">
        <v>2.2000000000000002</v>
      </c>
      <c r="F97" s="30"/>
      <c r="G97" s="30">
        <f t="shared" si="1"/>
        <v>0</v>
      </c>
      <c r="H97" s="13" t="s">
        <v>11</v>
      </c>
      <c r="O97" s="6"/>
      <c r="P97" s="7"/>
    </row>
    <row r="98" spans="1:16" customFormat="1" ht="45" x14ac:dyDescent="0.25">
      <c r="A98" s="8">
        <f>IF(H98&lt;&gt;"",COUNTA(H$1:H98),"")</f>
        <v>80</v>
      </c>
      <c r="B98" s="9" t="s">
        <v>324</v>
      </c>
      <c r="C98" s="10" t="s">
        <v>146</v>
      </c>
      <c r="D98" s="11" t="s">
        <v>147</v>
      </c>
      <c r="E98" s="17">
        <v>2.2000000000000002</v>
      </c>
      <c r="F98" s="30"/>
      <c r="G98" s="30">
        <f t="shared" si="1"/>
        <v>0</v>
      </c>
      <c r="H98" s="13" t="s">
        <v>11</v>
      </c>
      <c r="O98" s="6"/>
      <c r="P98" s="7"/>
    </row>
    <row r="99" spans="1:16" customFormat="1" ht="15" x14ac:dyDescent="0.25">
      <c r="A99" s="8">
        <f>IF(H99&lt;&gt;"",COUNTA(H$1:H99),"")</f>
        <v>81</v>
      </c>
      <c r="B99" s="9" t="s">
        <v>325</v>
      </c>
      <c r="C99" s="10" t="s">
        <v>149</v>
      </c>
      <c r="D99" s="11" t="s">
        <v>19</v>
      </c>
      <c r="E99" s="18">
        <v>-4.5359999999999998E-2</v>
      </c>
      <c r="F99" s="30"/>
      <c r="G99" s="30">
        <f t="shared" si="1"/>
        <v>0</v>
      </c>
      <c r="H99" s="13" t="s">
        <v>11</v>
      </c>
      <c r="O99" s="6"/>
      <c r="P99" s="7"/>
    </row>
    <row r="100" spans="1:16" customFormat="1" ht="15" x14ac:dyDescent="0.25">
      <c r="A100" s="8">
        <f>IF(H100&lt;&gt;"",COUNTA(H$1:H100),"")</f>
        <v>82</v>
      </c>
      <c r="B100" s="9" t="s">
        <v>326</v>
      </c>
      <c r="C100" s="10" t="s">
        <v>327</v>
      </c>
      <c r="D100" s="11" t="s">
        <v>152</v>
      </c>
      <c r="E100" s="15">
        <v>33</v>
      </c>
      <c r="F100" s="30"/>
      <c r="G100" s="30">
        <f t="shared" si="1"/>
        <v>0</v>
      </c>
      <c r="H100" s="13" t="s">
        <v>11</v>
      </c>
      <c r="O100" s="6"/>
      <c r="P100" s="7"/>
    </row>
    <row r="101" spans="1:16" customFormat="1" ht="45" x14ac:dyDescent="0.25">
      <c r="A101" s="8">
        <f>IF(H101&lt;&gt;"",COUNTA(H$1:H101),"")</f>
        <v>83</v>
      </c>
      <c r="B101" s="9" t="s">
        <v>328</v>
      </c>
      <c r="C101" s="10" t="s">
        <v>329</v>
      </c>
      <c r="D101" s="11" t="s">
        <v>147</v>
      </c>
      <c r="E101" s="17">
        <v>2.2000000000000002</v>
      </c>
      <c r="F101" s="30"/>
      <c r="G101" s="30">
        <f t="shared" si="1"/>
        <v>0</v>
      </c>
      <c r="H101" s="13" t="s">
        <v>11</v>
      </c>
      <c r="O101" s="6"/>
      <c r="P101" s="7"/>
    </row>
    <row r="102" spans="1:16" customFormat="1" ht="15" x14ac:dyDescent="0.25">
      <c r="A102" s="8">
        <f>IF(H102&lt;&gt;"",COUNTA(H$1:H102),"")</f>
        <v>84</v>
      </c>
      <c r="B102" s="9" t="s">
        <v>330</v>
      </c>
      <c r="C102" s="10" t="s">
        <v>156</v>
      </c>
      <c r="D102" s="11" t="s">
        <v>19</v>
      </c>
      <c r="E102" s="14">
        <v>-0.12</v>
      </c>
      <c r="F102" s="30"/>
      <c r="G102" s="30">
        <f t="shared" si="1"/>
        <v>0</v>
      </c>
      <c r="H102" s="13" t="s">
        <v>11</v>
      </c>
      <c r="O102" s="6"/>
      <c r="P102" s="7"/>
    </row>
    <row r="103" spans="1:16" customFormat="1" ht="15" x14ac:dyDescent="0.25">
      <c r="A103" s="8">
        <f>IF(H103&lt;&gt;"",COUNTA(H$1:H103),"")</f>
        <v>85</v>
      </c>
      <c r="B103" s="9" t="s">
        <v>331</v>
      </c>
      <c r="C103" s="10" t="s">
        <v>332</v>
      </c>
      <c r="D103" s="11" t="s">
        <v>152</v>
      </c>
      <c r="E103" s="17">
        <v>79.2</v>
      </c>
      <c r="F103" s="30"/>
      <c r="G103" s="30">
        <f t="shared" si="1"/>
        <v>0</v>
      </c>
      <c r="H103" s="13" t="s">
        <v>11</v>
      </c>
      <c r="O103" s="6"/>
      <c r="P103" s="7"/>
    </row>
    <row r="104" spans="1:16" customFormat="1" ht="15" x14ac:dyDescent="0.25">
      <c r="A104" s="64" t="s">
        <v>333</v>
      </c>
      <c r="B104" s="65"/>
      <c r="C104" s="65"/>
      <c r="D104" s="65"/>
      <c r="E104" s="65"/>
      <c r="F104" s="65"/>
      <c r="G104" s="37">
        <f>SUM(G105:G117)</f>
        <v>0</v>
      </c>
      <c r="O104" s="6" t="s">
        <v>333</v>
      </c>
      <c r="P104" s="7"/>
    </row>
    <row r="105" spans="1:16" customFormat="1" ht="33.75" x14ac:dyDescent="0.25">
      <c r="A105" s="8">
        <f>IF(H105&lt;&gt;"",COUNTA(H$1:H105),"")</f>
        <v>86</v>
      </c>
      <c r="B105" s="9" t="s">
        <v>334</v>
      </c>
      <c r="C105" s="10" t="s">
        <v>335</v>
      </c>
      <c r="D105" s="11" t="s">
        <v>336</v>
      </c>
      <c r="E105" s="15">
        <v>1</v>
      </c>
      <c r="F105" s="30"/>
      <c r="G105" s="30">
        <f t="shared" si="1"/>
        <v>0</v>
      </c>
      <c r="H105" s="13" t="s">
        <v>11</v>
      </c>
      <c r="O105" s="6"/>
      <c r="P105" s="7"/>
    </row>
    <row r="106" spans="1:16" customFormat="1" ht="22.5" x14ac:dyDescent="0.25">
      <c r="A106" s="8">
        <f>IF(H106&lt;&gt;"",COUNTA(H$1:H106),"")</f>
        <v>87</v>
      </c>
      <c r="B106" s="9" t="s">
        <v>337</v>
      </c>
      <c r="C106" s="10" t="s">
        <v>338</v>
      </c>
      <c r="D106" s="11" t="s">
        <v>171</v>
      </c>
      <c r="E106" s="15">
        <v>1</v>
      </c>
      <c r="F106" s="30"/>
      <c r="G106" s="30">
        <f t="shared" si="1"/>
        <v>0</v>
      </c>
      <c r="H106" s="13" t="s">
        <v>11</v>
      </c>
      <c r="O106" s="6"/>
      <c r="P106" s="7"/>
    </row>
    <row r="107" spans="1:16" customFormat="1" ht="15" x14ac:dyDescent="0.25">
      <c r="A107" s="8">
        <f>IF(H107&lt;&gt;"",COUNTA(H$1:H107),"")</f>
        <v>88</v>
      </c>
      <c r="B107" s="9" t="s">
        <v>339</v>
      </c>
      <c r="C107" s="10" t="s">
        <v>340</v>
      </c>
      <c r="D107" s="11" t="s">
        <v>164</v>
      </c>
      <c r="E107" s="14">
        <v>0.06</v>
      </c>
      <c r="F107" s="30"/>
      <c r="G107" s="30">
        <f t="shared" si="1"/>
        <v>0</v>
      </c>
      <c r="H107" s="13" t="s">
        <v>11</v>
      </c>
      <c r="O107" s="6"/>
      <c r="P107" s="7"/>
    </row>
    <row r="108" spans="1:16" customFormat="1" ht="45" x14ac:dyDescent="0.25">
      <c r="A108" s="8">
        <f>IF(H108&lt;&gt;"",COUNTA(H$1:H108),"")</f>
        <v>89</v>
      </c>
      <c r="B108" s="9" t="s">
        <v>341</v>
      </c>
      <c r="C108" s="10" t="s">
        <v>342</v>
      </c>
      <c r="D108" s="11" t="s">
        <v>171</v>
      </c>
      <c r="E108" s="15">
        <v>6</v>
      </c>
      <c r="F108" s="30"/>
      <c r="G108" s="30">
        <f t="shared" si="1"/>
        <v>0</v>
      </c>
      <c r="H108" s="13" t="s">
        <v>11</v>
      </c>
      <c r="O108" s="6"/>
      <c r="P108" s="7"/>
    </row>
    <row r="109" spans="1:16" customFormat="1" ht="33.75" x14ac:dyDescent="0.25">
      <c r="A109" s="8">
        <f>IF(H109&lt;&gt;"",COUNTA(H$1:H109),"")</f>
        <v>90</v>
      </c>
      <c r="B109" s="9" t="s">
        <v>343</v>
      </c>
      <c r="C109" s="10" t="s">
        <v>344</v>
      </c>
      <c r="D109" s="11" t="s">
        <v>174</v>
      </c>
      <c r="E109" s="14">
        <v>1.25</v>
      </c>
      <c r="F109" s="30"/>
      <c r="G109" s="30">
        <f t="shared" si="1"/>
        <v>0</v>
      </c>
      <c r="H109" s="13" t="s">
        <v>11</v>
      </c>
      <c r="O109" s="6"/>
      <c r="P109" s="7"/>
    </row>
    <row r="110" spans="1:16" customFormat="1" ht="33.75" x14ac:dyDescent="0.25">
      <c r="A110" s="8">
        <f>IF(H110&lt;&gt;"",COUNTA(H$1:H110),"")</f>
        <v>91</v>
      </c>
      <c r="B110" s="9" t="s">
        <v>345</v>
      </c>
      <c r="C110" s="10" t="s">
        <v>178</v>
      </c>
      <c r="D110" s="11" t="s">
        <v>179</v>
      </c>
      <c r="E110" s="14">
        <v>11.22</v>
      </c>
      <c r="F110" s="30"/>
      <c r="G110" s="30">
        <f t="shared" si="1"/>
        <v>0</v>
      </c>
      <c r="H110" s="13" t="s">
        <v>11</v>
      </c>
      <c r="O110" s="6"/>
      <c r="P110" s="7"/>
    </row>
    <row r="111" spans="1:16" customFormat="1" ht="15" x14ac:dyDescent="0.25">
      <c r="A111" s="8">
        <f>IF(H111&lt;&gt;"",COUNTA(H$1:H111),"")</f>
        <v>92</v>
      </c>
      <c r="B111" s="9" t="s">
        <v>346</v>
      </c>
      <c r="C111" s="10" t="s">
        <v>181</v>
      </c>
      <c r="D111" s="11" t="s">
        <v>164</v>
      </c>
      <c r="E111" s="14">
        <v>3.75</v>
      </c>
      <c r="F111" s="30"/>
      <c r="G111" s="30">
        <f t="shared" si="1"/>
        <v>0</v>
      </c>
      <c r="H111" s="13" t="s">
        <v>11</v>
      </c>
      <c r="O111" s="6"/>
      <c r="P111" s="7"/>
    </row>
    <row r="112" spans="1:16" customFormat="1" ht="33.75" x14ac:dyDescent="0.25">
      <c r="A112" s="8">
        <f>IF(H112&lt;&gt;"",COUNTA(H$1:H112),"")</f>
        <v>93</v>
      </c>
      <c r="B112" s="9" t="s">
        <v>347</v>
      </c>
      <c r="C112" s="10" t="s">
        <v>348</v>
      </c>
      <c r="D112" s="11" t="s">
        <v>179</v>
      </c>
      <c r="E112" s="14">
        <v>1.53</v>
      </c>
      <c r="F112" s="30"/>
      <c r="G112" s="30">
        <f t="shared" si="1"/>
        <v>0</v>
      </c>
      <c r="H112" s="13" t="s">
        <v>11</v>
      </c>
      <c r="O112" s="6"/>
      <c r="P112" s="7"/>
    </row>
    <row r="113" spans="1:16" customFormat="1" ht="45" x14ac:dyDescent="0.25">
      <c r="A113" s="8">
        <f>IF(H113&lt;&gt;"",COUNTA(H$1:H113),"")</f>
        <v>94</v>
      </c>
      <c r="B113" s="9" t="s">
        <v>349</v>
      </c>
      <c r="C113" s="10" t="s">
        <v>350</v>
      </c>
      <c r="D113" s="11" t="s">
        <v>174</v>
      </c>
      <c r="E113" s="17">
        <v>1.1000000000000001</v>
      </c>
      <c r="F113" s="30"/>
      <c r="G113" s="30">
        <f t="shared" si="1"/>
        <v>0</v>
      </c>
      <c r="H113" s="13" t="s">
        <v>11</v>
      </c>
      <c r="O113" s="6"/>
      <c r="P113" s="7"/>
    </row>
    <row r="114" spans="1:16" customFormat="1" ht="45" x14ac:dyDescent="0.25">
      <c r="A114" s="8">
        <f>IF(H114&lt;&gt;"",COUNTA(H$1:H114),"")</f>
        <v>95</v>
      </c>
      <c r="B114" s="9" t="s">
        <v>351</v>
      </c>
      <c r="C114" s="10" t="s">
        <v>352</v>
      </c>
      <c r="D114" s="11" t="s">
        <v>188</v>
      </c>
      <c r="E114" s="12">
        <v>0.11219999999999999</v>
      </c>
      <c r="F114" s="30"/>
      <c r="G114" s="30">
        <f t="shared" si="1"/>
        <v>0</v>
      </c>
      <c r="H114" s="13" t="s">
        <v>11</v>
      </c>
      <c r="O114" s="6"/>
      <c r="P114" s="7"/>
    </row>
    <row r="115" spans="1:16" customFormat="1" ht="45" x14ac:dyDescent="0.25">
      <c r="A115" s="8">
        <f>IF(H115&lt;&gt;"",COUNTA(H$1:H115),"")</f>
        <v>96</v>
      </c>
      <c r="B115" s="9" t="s">
        <v>353</v>
      </c>
      <c r="C115" s="10" t="s">
        <v>354</v>
      </c>
      <c r="D115" s="11" t="s">
        <v>174</v>
      </c>
      <c r="E115" s="14">
        <v>0.15</v>
      </c>
      <c r="F115" s="30"/>
      <c r="G115" s="30">
        <f t="shared" si="1"/>
        <v>0</v>
      </c>
      <c r="H115" s="13" t="s">
        <v>11</v>
      </c>
      <c r="O115" s="6"/>
      <c r="P115" s="7"/>
    </row>
    <row r="116" spans="1:16" customFormat="1" ht="45" x14ac:dyDescent="0.25">
      <c r="A116" s="8">
        <f>IF(H116&lt;&gt;"",COUNTA(H$1:H116),"")</f>
        <v>97</v>
      </c>
      <c r="B116" s="9" t="s">
        <v>355</v>
      </c>
      <c r="C116" s="10" t="s">
        <v>356</v>
      </c>
      <c r="D116" s="11" t="s">
        <v>188</v>
      </c>
      <c r="E116" s="12">
        <v>1.5299999999999999E-2</v>
      </c>
      <c r="F116" s="30"/>
      <c r="G116" s="30">
        <f t="shared" si="1"/>
        <v>0</v>
      </c>
      <c r="H116" s="13" t="s">
        <v>11</v>
      </c>
      <c r="O116" s="6"/>
      <c r="P116" s="7"/>
    </row>
    <row r="117" spans="1:16" customFormat="1" ht="15" x14ac:dyDescent="0.25">
      <c r="A117" s="8">
        <f>IF(H117&lt;&gt;"",COUNTA(H$1:H117),"")</f>
        <v>98</v>
      </c>
      <c r="B117" s="9" t="s">
        <v>357</v>
      </c>
      <c r="C117" s="10" t="s">
        <v>173</v>
      </c>
      <c r="D117" s="11" t="s">
        <v>174</v>
      </c>
      <c r="E117" s="14">
        <v>1.25</v>
      </c>
      <c r="F117" s="30"/>
      <c r="G117" s="30">
        <f t="shared" si="1"/>
        <v>0</v>
      </c>
      <c r="H117" s="13" t="s">
        <v>11</v>
      </c>
      <c r="O117" s="6"/>
      <c r="P117" s="7"/>
    </row>
    <row r="118" spans="1:16" customFormat="1" ht="15" x14ac:dyDescent="0.25">
      <c r="A118" s="64" t="s">
        <v>189</v>
      </c>
      <c r="B118" s="65"/>
      <c r="C118" s="65"/>
      <c r="D118" s="65"/>
      <c r="E118" s="65"/>
      <c r="F118" s="65"/>
      <c r="G118" s="37"/>
      <c r="O118" s="6" t="s">
        <v>189</v>
      </c>
      <c r="P118" s="7"/>
    </row>
    <row r="119" spans="1:16" customFormat="1" ht="36.75" customHeight="1" x14ac:dyDescent="0.25"/>
    <row r="121" spans="1:16" customFormat="1" ht="15" x14ac:dyDescent="0.25">
      <c r="B121" s="19"/>
      <c r="D121" s="19"/>
      <c r="F121" s="19"/>
    </row>
    <row r="126" spans="1:16" customFormat="1" ht="15" x14ac:dyDescent="0.25">
      <c r="C126" s="20"/>
    </row>
    <row r="127" spans="1:16" customFormat="1" ht="15" x14ac:dyDescent="0.25">
      <c r="C127" s="20"/>
    </row>
    <row r="128" spans="1:16" customFormat="1" ht="15" x14ac:dyDescent="0.25">
      <c r="C128" s="20"/>
    </row>
  </sheetData>
  <mergeCells count="16">
    <mergeCell ref="A2:F2"/>
    <mergeCell ref="A6:F6"/>
    <mergeCell ref="A7:F7"/>
    <mergeCell ref="A14:F14"/>
    <mergeCell ref="A118:F118"/>
    <mergeCell ref="A26:F26"/>
    <mergeCell ref="A40:F40"/>
    <mergeCell ref="A44:F44"/>
    <mergeCell ref="A52:F52"/>
    <mergeCell ref="A63:F63"/>
    <mergeCell ref="A68:F68"/>
    <mergeCell ref="A72:F72"/>
    <mergeCell ref="A83:F83"/>
    <mergeCell ref="A92:F92"/>
    <mergeCell ref="A93:F93"/>
    <mergeCell ref="A104:F1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7"/>
  <sheetViews>
    <sheetView topLeftCell="A109" workbookViewId="0">
      <selection activeCell="G127" sqref="G127"/>
    </sheetView>
  </sheetViews>
  <sheetFormatPr defaultColWidth="9.140625" defaultRowHeight="11.25" x14ac:dyDescent="0.2"/>
  <cols>
    <col min="1" max="1" width="5.5703125" style="21" customWidth="1"/>
    <col min="2" max="2" width="5.5703125" style="13" customWidth="1"/>
    <col min="3" max="3" width="44.42578125" style="13" customWidth="1"/>
    <col min="4" max="4" width="10.7109375" style="13" customWidth="1"/>
    <col min="5" max="5" width="12.28515625" style="13" customWidth="1"/>
    <col min="6" max="6" width="18.140625" style="13" customWidth="1"/>
    <col min="7" max="7" width="16.7109375" style="13" customWidth="1"/>
    <col min="8" max="8" width="4.7109375" style="13" hidden="1" customWidth="1"/>
    <col min="9" max="14" width="9.140625" style="13"/>
    <col min="15" max="16" width="135.28515625" style="22" hidden="1" customWidth="1"/>
    <col min="17" max="17" width="55.140625" style="22" hidden="1" customWidth="1"/>
    <col min="18" max="18" width="69" style="22" hidden="1" customWidth="1"/>
    <col min="19" max="19" width="55.140625" style="22" hidden="1" customWidth="1"/>
    <col min="20" max="20" width="69" style="22" hidden="1" customWidth="1"/>
    <col min="21" max="16384" width="9.140625" style="13"/>
  </cols>
  <sheetData>
    <row r="2" spans="1:16" customFormat="1" ht="18" x14ac:dyDescent="0.25">
      <c r="A2" s="63" t="s">
        <v>0</v>
      </c>
      <c r="B2" s="63"/>
      <c r="C2" s="63"/>
      <c r="D2" s="63"/>
      <c r="E2" s="63"/>
      <c r="F2" s="63"/>
    </row>
    <row r="3" spans="1:16" customFormat="1" ht="9.75" customHeight="1" x14ac:dyDescent="0.25">
      <c r="A3" s="1"/>
    </row>
    <row r="4" spans="1:16" customFormat="1" ht="36" customHeight="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25" t="s">
        <v>490</v>
      </c>
      <c r="G4" s="25" t="s">
        <v>489</v>
      </c>
    </row>
    <row r="5" spans="1:16" customFormat="1" ht="15" x14ac:dyDescent="0.25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16" customFormat="1" ht="15" x14ac:dyDescent="0.25">
      <c r="A6" s="66" t="s">
        <v>358</v>
      </c>
      <c r="B6" s="67"/>
      <c r="C6" s="67"/>
      <c r="D6" s="67"/>
      <c r="E6" s="67"/>
      <c r="F6" s="67"/>
      <c r="G6" s="40">
        <f>G7+G10+G20+G32+G44+G53+G63+G70+G75+G79+G90</f>
        <v>0</v>
      </c>
      <c r="O6" s="6" t="s">
        <v>358</v>
      </c>
    </row>
    <row r="7" spans="1:16" customFormat="1" ht="15" x14ac:dyDescent="0.25">
      <c r="A7" s="61" t="s">
        <v>359</v>
      </c>
      <c r="B7" s="61"/>
      <c r="C7" s="61"/>
      <c r="D7" s="61"/>
      <c r="E7" s="61"/>
      <c r="F7" s="61"/>
      <c r="G7" s="34">
        <f>G8+G9</f>
        <v>0</v>
      </c>
      <c r="O7" s="6"/>
      <c r="P7" s="7" t="s">
        <v>359</v>
      </c>
    </row>
    <row r="8" spans="1:16" customFormat="1" ht="22.5" x14ac:dyDescent="0.25">
      <c r="A8" s="8">
        <f>IF(H8&lt;&gt;"",COUNTA(H$1:H8),"")</f>
        <v>1</v>
      </c>
      <c r="B8" s="9" t="s">
        <v>8</v>
      </c>
      <c r="C8" s="10" t="s">
        <v>360</v>
      </c>
      <c r="D8" s="11" t="s">
        <v>361</v>
      </c>
      <c r="E8" s="16">
        <v>0.872</v>
      </c>
      <c r="F8" s="39"/>
      <c r="G8" s="39">
        <f>E8*F8</f>
        <v>0</v>
      </c>
      <c r="H8" s="13" t="s">
        <v>11</v>
      </c>
      <c r="O8" s="6"/>
      <c r="P8" s="7"/>
    </row>
    <row r="9" spans="1:16" customFormat="1" ht="15" x14ac:dyDescent="0.25">
      <c r="A9" s="8">
        <f>IF(H9&lt;&gt;"",COUNTA(H$1:H9),"")</f>
        <v>2</v>
      </c>
      <c r="B9" s="9" t="s">
        <v>26</v>
      </c>
      <c r="C9" s="10" t="s">
        <v>359</v>
      </c>
      <c r="D9" s="11" t="s">
        <v>17</v>
      </c>
      <c r="E9" s="17">
        <v>87.2</v>
      </c>
      <c r="F9" s="39"/>
      <c r="G9" s="39">
        <f t="shared" ref="G9:G72" si="0">E9*F9</f>
        <v>0</v>
      </c>
      <c r="H9" s="13" t="s">
        <v>11</v>
      </c>
      <c r="O9" s="6"/>
      <c r="P9" s="7"/>
    </row>
    <row r="10" spans="1:16" customFormat="1" ht="15" x14ac:dyDescent="0.25">
      <c r="A10" s="61" t="s">
        <v>203</v>
      </c>
      <c r="B10" s="61"/>
      <c r="C10" s="61"/>
      <c r="D10" s="61"/>
      <c r="E10" s="61"/>
      <c r="F10" s="61"/>
      <c r="G10" s="34">
        <f>SUM(G11:G19)</f>
        <v>0</v>
      </c>
      <c r="O10" s="6"/>
      <c r="P10" s="7" t="s">
        <v>203</v>
      </c>
    </row>
    <row r="11" spans="1:16" customFormat="1" ht="22.5" x14ac:dyDescent="0.25">
      <c r="A11" s="8">
        <f>IF(H11&lt;&gt;"",COUNTA(H$1:H11),"")</f>
        <v>3</v>
      </c>
      <c r="B11" s="9" t="s">
        <v>202</v>
      </c>
      <c r="C11" s="10" t="s">
        <v>205</v>
      </c>
      <c r="D11" s="11" t="s">
        <v>206</v>
      </c>
      <c r="E11" s="14">
        <v>5.28</v>
      </c>
      <c r="F11" s="39"/>
      <c r="G11" s="39">
        <f t="shared" si="0"/>
        <v>0</v>
      </c>
      <c r="H11" s="13" t="s">
        <v>11</v>
      </c>
      <c r="O11" s="6"/>
      <c r="P11" s="7"/>
    </row>
    <row r="12" spans="1:16" customFormat="1" ht="22.5" x14ac:dyDescent="0.25">
      <c r="A12" s="8">
        <f>IF(H12&lt;&gt;"",COUNTA(H$1:H12),"")</f>
        <v>4</v>
      </c>
      <c r="B12" s="9" t="s">
        <v>33</v>
      </c>
      <c r="C12" s="10" t="s">
        <v>208</v>
      </c>
      <c r="D12" s="11" t="s">
        <v>206</v>
      </c>
      <c r="E12" s="17">
        <v>3.3</v>
      </c>
      <c r="F12" s="39"/>
      <c r="G12" s="39">
        <f t="shared" si="0"/>
        <v>0</v>
      </c>
      <c r="H12" s="13" t="s">
        <v>11</v>
      </c>
      <c r="O12" s="6"/>
      <c r="P12" s="7"/>
    </row>
    <row r="13" spans="1:16" customFormat="1" ht="22.5" x14ac:dyDescent="0.25">
      <c r="A13" s="8">
        <f>IF(H13&lt;&gt;"",COUNTA(H$1:H13),"")</f>
        <v>5</v>
      </c>
      <c r="B13" s="9" t="s">
        <v>209</v>
      </c>
      <c r="C13" s="10" t="s">
        <v>213</v>
      </c>
      <c r="D13" s="11" t="s">
        <v>211</v>
      </c>
      <c r="E13" s="16">
        <v>0.64400000000000002</v>
      </c>
      <c r="F13" s="39"/>
      <c r="G13" s="39">
        <f t="shared" si="0"/>
        <v>0</v>
      </c>
      <c r="H13" s="13" t="s">
        <v>11</v>
      </c>
      <c r="O13" s="6"/>
      <c r="P13" s="7"/>
    </row>
    <row r="14" spans="1:16" customFormat="1" ht="22.5" x14ac:dyDescent="0.25">
      <c r="A14" s="8">
        <f>IF(H14&lt;&gt;"",COUNTA(H$1:H14),"")</f>
        <v>6</v>
      </c>
      <c r="B14" s="9" t="s">
        <v>212</v>
      </c>
      <c r="C14" s="10" t="s">
        <v>215</v>
      </c>
      <c r="D14" s="11" t="s">
        <v>211</v>
      </c>
      <c r="E14" s="16">
        <v>3.6469999999999998</v>
      </c>
      <c r="F14" s="39"/>
      <c r="G14" s="39">
        <f t="shared" si="0"/>
        <v>0</v>
      </c>
      <c r="H14" s="13" t="s">
        <v>11</v>
      </c>
      <c r="O14" s="6"/>
      <c r="P14" s="7"/>
    </row>
    <row r="15" spans="1:16" customFormat="1" ht="67.5" x14ac:dyDescent="0.25">
      <c r="A15" s="8">
        <f>IF(H15&lt;&gt;"",COUNTA(H$1:H15),"")</f>
        <v>7</v>
      </c>
      <c r="B15" s="9" t="s">
        <v>44</v>
      </c>
      <c r="C15" s="10" t="s">
        <v>362</v>
      </c>
      <c r="D15" s="11" t="s">
        <v>225</v>
      </c>
      <c r="E15" s="12">
        <v>3.9600000000000003E-2</v>
      </c>
      <c r="F15" s="39"/>
      <c r="G15" s="39">
        <f t="shared" si="0"/>
        <v>0</v>
      </c>
      <c r="H15" s="13" t="s">
        <v>11</v>
      </c>
      <c r="O15" s="6"/>
      <c r="P15" s="7"/>
    </row>
    <row r="16" spans="1:16" customFormat="1" ht="15" x14ac:dyDescent="0.25">
      <c r="A16" s="8">
        <f>IF(H16&lt;&gt;"",COUNTA(H$1:H16),"")</f>
        <v>8</v>
      </c>
      <c r="B16" s="9" t="s">
        <v>219</v>
      </c>
      <c r="C16" s="10" t="s">
        <v>229</v>
      </c>
      <c r="D16" s="11" t="s">
        <v>211</v>
      </c>
      <c r="E16" s="14">
        <v>4.04</v>
      </c>
      <c r="F16" s="39"/>
      <c r="G16" s="39">
        <f t="shared" si="0"/>
        <v>0</v>
      </c>
      <c r="H16" s="13" t="s">
        <v>11</v>
      </c>
      <c r="O16" s="6"/>
      <c r="P16" s="7"/>
    </row>
    <row r="17" spans="1:16" customFormat="1" ht="45" x14ac:dyDescent="0.25">
      <c r="A17" s="8">
        <f>IF(H17&lt;&gt;"",COUNTA(H$1:H17),"")</f>
        <v>9</v>
      </c>
      <c r="B17" s="9" t="s">
        <v>53</v>
      </c>
      <c r="C17" s="10" t="s">
        <v>363</v>
      </c>
      <c r="D17" s="11" t="s">
        <v>10</v>
      </c>
      <c r="E17" s="14">
        <v>0.08</v>
      </c>
      <c r="F17" s="39"/>
      <c r="G17" s="39">
        <f t="shared" si="0"/>
        <v>0</v>
      </c>
      <c r="H17" s="13" t="s">
        <v>11</v>
      </c>
      <c r="O17" s="6"/>
      <c r="P17" s="7"/>
    </row>
    <row r="18" spans="1:16" customFormat="1" ht="45" x14ac:dyDescent="0.25">
      <c r="A18" s="8">
        <f>IF(H18&lt;&gt;"",COUNTA(H$1:H18),"")</f>
        <v>10</v>
      </c>
      <c r="B18" s="9" t="s">
        <v>364</v>
      </c>
      <c r="C18" s="10" t="s">
        <v>365</v>
      </c>
      <c r="D18" s="11" t="s">
        <v>10</v>
      </c>
      <c r="E18" s="14">
        <v>0.35</v>
      </c>
      <c r="F18" s="39"/>
      <c r="G18" s="39">
        <f t="shared" si="0"/>
        <v>0</v>
      </c>
      <c r="H18" s="13" t="s">
        <v>11</v>
      </c>
      <c r="O18" s="6"/>
      <c r="P18" s="7"/>
    </row>
    <row r="19" spans="1:16" customFormat="1" ht="15" x14ac:dyDescent="0.25">
      <c r="A19" s="8">
        <f>IF(H19&lt;&gt;"",COUNTA(H$1:H19),"")</f>
        <v>11</v>
      </c>
      <c r="B19" s="9" t="s">
        <v>364</v>
      </c>
      <c r="C19" s="10" t="s">
        <v>366</v>
      </c>
      <c r="D19" s="11" t="s">
        <v>152</v>
      </c>
      <c r="E19" s="14">
        <v>23.92</v>
      </c>
      <c r="F19" s="39"/>
      <c r="G19" s="39">
        <f t="shared" si="0"/>
        <v>0</v>
      </c>
      <c r="H19" s="13" t="s">
        <v>11</v>
      </c>
      <c r="O19" s="6"/>
      <c r="P19" s="7"/>
    </row>
    <row r="20" spans="1:16" customFormat="1" ht="15" x14ac:dyDescent="0.25">
      <c r="A20" s="61" t="s">
        <v>230</v>
      </c>
      <c r="B20" s="61"/>
      <c r="C20" s="61"/>
      <c r="D20" s="61"/>
      <c r="E20" s="61"/>
      <c r="F20" s="61"/>
      <c r="G20" s="34">
        <f>SUM(G21:G31)</f>
        <v>0</v>
      </c>
      <c r="O20" s="6"/>
      <c r="P20" s="7" t="s">
        <v>230</v>
      </c>
    </row>
    <row r="21" spans="1:16" customFormat="1" ht="45" x14ac:dyDescent="0.25">
      <c r="A21" s="8">
        <f>IF(H21&lt;&gt;"",COUNTA(H$1:H21),"")</f>
        <v>12</v>
      </c>
      <c r="B21" s="9" t="s">
        <v>367</v>
      </c>
      <c r="C21" s="10" t="s">
        <v>232</v>
      </c>
      <c r="D21" s="11" t="s">
        <v>233</v>
      </c>
      <c r="E21" s="16">
        <v>0.218</v>
      </c>
      <c r="F21" s="39"/>
      <c r="G21" s="39">
        <f t="shared" si="0"/>
        <v>0</v>
      </c>
      <c r="H21" s="13" t="s">
        <v>11</v>
      </c>
      <c r="O21" s="6"/>
      <c r="P21" s="7"/>
    </row>
    <row r="22" spans="1:16" customFormat="1" ht="33.75" x14ac:dyDescent="0.25">
      <c r="A22" s="8">
        <f>IF(H22&lt;&gt;"",COUNTA(H$1:H22),"")</f>
        <v>13</v>
      </c>
      <c r="B22" s="9" t="s">
        <v>226</v>
      </c>
      <c r="C22" s="10" t="s">
        <v>235</v>
      </c>
      <c r="D22" s="11" t="s">
        <v>164</v>
      </c>
      <c r="E22" s="14">
        <v>4.95</v>
      </c>
      <c r="F22" s="39"/>
      <c r="G22" s="39">
        <f t="shared" si="0"/>
        <v>0</v>
      </c>
      <c r="H22" s="13" t="s">
        <v>11</v>
      </c>
      <c r="O22" s="6"/>
      <c r="P22" s="7"/>
    </row>
    <row r="23" spans="1:16" customFormat="1" ht="22.5" x14ac:dyDescent="0.25">
      <c r="A23" s="8">
        <f>IF(H23&lt;&gt;"",COUNTA(H$1:H23),"")</f>
        <v>14</v>
      </c>
      <c r="B23" s="9" t="s">
        <v>59</v>
      </c>
      <c r="C23" s="10" t="s">
        <v>237</v>
      </c>
      <c r="D23" s="11" t="s">
        <v>19</v>
      </c>
      <c r="E23" s="12">
        <v>6.1499999999999999E-2</v>
      </c>
      <c r="F23" s="39"/>
      <c r="G23" s="39">
        <f t="shared" si="0"/>
        <v>0</v>
      </c>
      <c r="H23" s="13" t="s">
        <v>11</v>
      </c>
      <c r="O23" s="6"/>
      <c r="P23" s="7"/>
    </row>
    <row r="24" spans="1:16" customFormat="1" ht="33.75" x14ac:dyDescent="0.25">
      <c r="A24" s="8">
        <f>IF(H24&lt;&gt;"",COUNTA(H$1:H24),"")</f>
        <v>15</v>
      </c>
      <c r="B24" s="9" t="s">
        <v>63</v>
      </c>
      <c r="C24" s="10" t="s">
        <v>368</v>
      </c>
      <c r="D24" s="11" t="s">
        <v>99</v>
      </c>
      <c r="E24" s="18">
        <v>6.1039999999999997E-2</v>
      </c>
      <c r="F24" s="39"/>
      <c r="G24" s="39">
        <f t="shared" si="0"/>
        <v>0</v>
      </c>
      <c r="H24" s="13" t="s">
        <v>11</v>
      </c>
      <c r="O24" s="6"/>
      <c r="P24" s="7"/>
    </row>
    <row r="25" spans="1:16" customFormat="1" ht="56.25" x14ac:dyDescent="0.25">
      <c r="A25" s="8">
        <f>IF(H25&lt;&gt;"",COUNTA(H$1:H25),"")</f>
        <v>16</v>
      </c>
      <c r="B25" s="9" t="s">
        <v>369</v>
      </c>
      <c r="C25" s="10" t="s">
        <v>370</v>
      </c>
      <c r="D25" s="11" t="s">
        <v>371</v>
      </c>
      <c r="E25" s="14">
        <v>1.65</v>
      </c>
      <c r="F25" s="39"/>
      <c r="G25" s="39">
        <f t="shared" si="0"/>
        <v>0</v>
      </c>
      <c r="H25" s="13" t="s">
        <v>11</v>
      </c>
      <c r="O25" s="6"/>
      <c r="P25" s="7"/>
    </row>
    <row r="26" spans="1:16" customFormat="1" ht="22.5" x14ac:dyDescent="0.25">
      <c r="A26" s="8">
        <f>IF(H26&lt;&gt;"",COUNTA(H$1:H26),"")</f>
        <v>17</v>
      </c>
      <c r="B26" s="9" t="s">
        <v>71</v>
      </c>
      <c r="C26" s="10" t="s">
        <v>246</v>
      </c>
      <c r="D26" s="11" t="s">
        <v>17</v>
      </c>
      <c r="E26" s="17">
        <v>21.8</v>
      </c>
      <c r="F26" s="39"/>
      <c r="G26" s="39">
        <f t="shared" si="0"/>
        <v>0</v>
      </c>
      <c r="H26" s="13" t="s">
        <v>11</v>
      </c>
      <c r="O26" s="6"/>
      <c r="P26" s="7"/>
    </row>
    <row r="27" spans="1:16" customFormat="1" ht="15" x14ac:dyDescent="0.25">
      <c r="A27" s="8">
        <f>IF(H27&lt;&gt;"",COUNTA(H$1:H27),"")</f>
        <v>18</v>
      </c>
      <c r="B27" s="9" t="s">
        <v>75</v>
      </c>
      <c r="C27" s="10" t="s">
        <v>229</v>
      </c>
      <c r="D27" s="11" t="s">
        <v>211</v>
      </c>
      <c r="E27" s="14">
        <v>1.67</v>
      </c>
      <c r="F27" s="39"/>
      <c r="G27" s="39">
        <f t="shared" si="0"/>
        <v>0</v>
      </c>
      <c r="H27" s="13" t="s">
        <v>11</v>
      </c>
      <c r="O27" s="6"/>
      <c r="P27" s="7"/>
    </row>
    <row r="28" spans="1:16" customFormat="1" ht="45" x14ac:dyDescent="0.25">
      <c r="A28" s="8">
        <f>IF(H28&lt;&gt;"",COUNTA(H$1:H28),"")</f>
        <v>19</v>
      </c>
      <c r="B28" s="9" t="s">
        <v>77</v>
      </c>
      <c r="C28" s="10" t="s">
        <v>372</v>
      </c>
      <c r="D28" s="11" t="s">
        <v>373</v>
      </c>
      <c r="E28" s="16">
        <v>0.218</v>
      </c>
      <c r="F28" s="39"/>
      <c r="G28" s="39">
        <f t="shared" si="0"/>
        <v>0</v>
      </c>
      <c r="H28" s="13" t="s">
        <v>11</v>
      </c>
      <c r="O28" s="6"/>
      <c r="P28" s="7"/>
    </row>
    <row r="29" spans="1:16" customFormat="1" ht="15" x14ac:dyDescent="0.25">
      <c r="A29" s="8">
        <f>IF(H29&lt;&gt;"",COUNTA(H$1:H29),"")</f>
        <v>20</v>
      </c>
      <c r="B29" s="9" t="s">
        <v>374</v>
      </c>
      <c r="C29" s="10" t="s">
        <v>375</v>
      </c>
      <c r="D29" s="11" t="s">
        <v>211</v>
      </c>
      <c r="E29" s="18">
        <v>0.41202</v>
      </c>
      <c r="F29" s="39"/>
      <c r="G29" s="39">
        <f t="shared" si="0"/>
        <v>0</v>
      </c>
      <c r="H29" s="13" t="s">
        <v>11</v>
      </c>
      <c r="O29" s="6"/>
      <c r="P29" s="7"/>
    </row>
    <row r="30" spans="1:16" customFormat="1" ht="22.5" x14ac:dyDescent="0.25">
      <c r="A30" s="8">
        <f>IF(H30&lt;&gt;"",COUNTA(H$1:H30),"")</f>
        <v>21</v>
      </c>
      <c r="B30" s="9" t="s">
        <v>79</v>
      </c>
      <c r="C30" s="10" t="s">
        <v>376</v>
      </c>
      <c r="D30" s="11" t="s">
        <v>10</v>
      </c>
      <c r="E30" s="16">
        <v>0.218</v>
      </c>
      <c r="F30" s="39"/>
      <c r="G30" s="39">
        <f t="shared" si="0"/>
        <v>0</v>
      </c>
      <c r="H30" s="13" t="s">
        <v>11</v>
      </c>
      <c r="O30" s="6"/>
      <c r="P30" s="7"/>
    </row>
    <row r="31" spans="1:16" customFormat="1" ht="15" x14ac:dyDescent="0.25">
      <c r="A31" s="8">
        <f>IF(H31&lt;&gt;"",COUNTA(H$1:H31),"")</f>
        <v>22</v>
      </c>
      <c r="B31" s="9" t="s">
        <v>377</v>
      </c>
      <c r="C31" s="10" t="s">
        <v>222</v>
      </c>
      <c r="D31" s="11" t="s">
        <v>152</v>
      </c>
      <c r="E31" s="14">
        <v>24.25</v>
      </c>
      <c r="F31" s="39"/>
      <c r="G31" s="39">
        <f t="shared" si="0"/>
        <v>0</v>
      </c>
      <c r="H31" s="13" t="s">
        <v>11</v>
      </c>
      <c r="O31" s="6"/>
      <c r="P31" s="7"/>
    </row>
    <row r="32" spans="1:16" customFormat="1" ht="15" x14ac:dyDescent="0.25">
      <c r="A32" s="61" t="s">
        <v>7</v>
      </c>
      <c r="B32" s="61"/>
      <c r="C32" s="61"/>
      <c r="D32" s="61"/>
      <c r="E32" s="61"/>
      <c r="F32" s="61"/>
      <c r="G32" s="34">
        <f>SUM(G33:G43)</f>
        <v>0</v>
      </c>
      <c r="O32" s="6"/>
      <c r="P32" s="7" t="s">
        <v>7</v>
      </c>
    </row>
    <row r="33" spans="1:16" customFormat="1" ht="22.5" x14ac:dyDescent="0.25">
      <c r="A33" s="8">
        <f>IF(H33&lt;&gt;"",COUNTA(H$1:H33),"")</f>
        <v>23</v>
      </c>
      <c r="B33" s="9" t="s">
        <v>81</v>
      </c>
      <c r="C33" s="10" t="s">
        <v>9</v>
      </c>
      <c r="D33" s="11" t="s">
        <v>10</v>
      </c>
      <c r="E33" s="12">
        <v>0.87749999999999995</v>
      </c>
      <c r="F33" s="39"/>
      <c r="G33" s="39">
        <f t="shared" si="0"/>
        <v>0</v>
      </c>
      <c r="H33" s="13" t="s">
        <v>11</v>
      </c>
      <c r="O33" s="6"/>
      <c r="P33" s="7"/>
    </row>
    <row r="34" spans="1:16" customFormat="1" ht="45" x14ac:dyDescent="0.25">
      <c r="A34" s="8">
        <f>IF(H34&lt;&gt;"",COUNTA(H$1:H34),"")</f>
        <v>24</v>
      </c>
      <c r="B34" s="9" t="s">
        <v>378</v>
      </c>
      <c r="C34" s="10" t="s">
        <v>379</v>
      </c>
      <c r="D34" s="11" t="s">
        <v>174</v>
      </c>
      <c r="E34" s="14">
        <v>0.34</v>
      </c>
      <c r="F34" s="39"/>
      <c r="G34" s="39">
        <f t="shared" si="0"/>
        <v>0</v>
      </c>
      <c r="H34" s="13" t="s">
        <v>11</v>
      </c>
      <c r="O34" s="6"/>
      <c r="P34" s="7"/>
    </row>
    <row r="35" spans="1:16" customFormat="1" ht="67.5" x14ac:dyDescent="0.25">
      <c r="A35" s="8">
        <f>IF(H35&lt;&gt;"",COUNTA(H$1:H35),"")</f>
        <v>25</v>
      </c>
      <c r="B35" s="9" t="s">
        <v>380</v>
      </c>
      <c r="C35" s="10" t="s">
        <v>381</v>
      </c>
      <c r="D35" s="11" t="s">
        <v>179</v>
      </c>
      <c r="E35" s="17">
        <v>3.4</v>
      </c>
      <c r="F35" s="39"/>
      <c r="G35" s="39">
        <f t="shared" si="0"/>
        <v>0</v>
      </c>
      <c r="H35" s="13" t="s">
        <v>11</v>
      </c>
      <c r="O35" s="6"/>
      <c r="P35" s="7"/>
    </row>
    <row r="36" spans="1:16" customFormat="1" ht="56.25" x14ac:dyDescent="0.25">
      <c r="A36" s="8">
        <f>IF(H36&lt;&gt;"",COUNTA(H$1:H36),"")</f>
        <v>26</v>
      </c>
      <c r="B36" s="9" t="s">
        <v>382</v>
      </c>
      <c r="C36" s="10" t="s">
        <v>383</v>
      </c>
      <c r="D36" s="11" t="s">
        <v>17</v>
      </c>
      <c r="E36" s="14">
        <v>4.38</v>
      </c>
      <c r="F36" s="39"/>
      <c r="G36" s="39">
        <f t="shared" si="0"/>
        <v>0</v>
      </c>
      <c r="H36" s="13" t="s">
        <v>11</v>
      </c>
      <c r="O36" s="6"/>
      <c r="P36" s="7"/>
    </row>
    <row r="37" spans="1:16" customFormat="1" ht="15" x14ac:dyDescent="0.25">
      <c r="A37" s="8">
        <f>IF(H37&lt;&gt;"",COUNTA(H$1:H37),"")</f>
        <v>27</v>
      </c>
      <c r="B37" s="9" t="s">
        <v>83</v>
      </c>
      <c r="C37" s="10" t="s">
        <v>40</v>
      </c>
      <c r="D37" s="11" t="s">
        <v>14</v>
      </c>
      <c r="E37" s="15">
        <v>100</v>
      </c>
      <c r="F37" s="39"/>
      <c r="G37" s="39">
        <f t="shared" si="0"/>
        <v>0</v>
      </c>
      <c r="H37" s="13" t="s">
        <v>11</v>
      </c>
      <c r="O37" s="6"/>
      <c r="P37" s="7"/>
    </row>
    <row r="38" spans="1:16" customFormat="1" ht="45" x14ac:dyDescent="0.25">
      <c r="A38" s="8">
        <f>IF(H38&lt;&gt;"",COUNTA(H$1:H38),"")</f>
        <v>28</v>
      </c>
      <c r="B38" s="9" t="s">
        <v>384</v>
      </c>
      <c r="C38" s="10" t="s">
        <v>385</v>
      </c>
      <c r="D38" s="11" t="s">
        <v>164</v>
      </c>
      <c r="E38" s="14">
        <v>0.85</v>
      </c>
      <c r="F38" s="39"/>
      <c r="G38" s="39">
        <f t="shared" si="0"/>
        <v>0</v>
      </c>
      <c r="H38" s="13" t="s">
        <v>11</v>
      </c>
      <c r="O38" s="6"/>
      <c r="P38" s="7"/>
    </row>
    <row r="39" spans="1:16" customFormat="1" ht="33.75" x14ac:dyDescent="0.25">
      <c r="A39" s="8">
        <f>IF(H39&lt;&gt;"",COUNTA(H$1:H39),"")</f>
        <v>29</v>
      </c>
      <c r="B39" s="9" t="s">
        <v>386</v>
      </c>
      <c r="C39" s="10" t="s">
        <v>387</v>
      </c>
      <c r="D39" s="11" t="s">
        <v>164</v>
      </c>
      <c r="E39" s="15">
        <v>12</v>
      </c>
      <c r="F39" s="39"/>
      <c r="G39" s="39">
        <f t="shared" si="0"/>
        <v>0</v>
      </c>
      <c r="H39" s="13" t="s">
        <v>11</v>
      </c>
      <c r="O39" s="6"/>
      <c r="P39" s="7"/>
    </row>
    <row r="40" spans="1:16" customFormat="1" ht="15" x14ac:dyDescent="0.25">
      <c r="A40" s="8">
        <f>IF(H40&lt;&gt;"",COUNTA(H$1:H40),"")</f>
        <v>30</v>
      </c>
      <c r="B40" s="9" t="s">
        <v>91</v>
      </c>
      <c r="C40" s="10" t="s">
        <v>16</v>
      </c>
      <c r="D40" s="11" t="s">
        <v>17</v>
      </c>
      <c r="E40" s="14">
        <v>100.91</v>
      </c>
      <c r="F40" s="39"/>
      <c r="G40" s="39">
        <f t="shared" si="0"/>
        <v>0</v>
      </c>
      <c r="H40" s="13" t="s">
        <v>11</v>
      </c>
      <c r="O40" s="6"/>
      <c r="P40" s="7"/>
    </row>
    <row r="41" spans="1:16" customFormat="1" ht="22.5" x14ac:dyDescent="0.25">
      <c r="A41" s="8">
        <f>IF(H41&lt;&gt;"",COUNTA(H$1:H41),"")</f>
        <v>31</v>
      </c>
      <c r="B41" s="9" t="s">
        <v>253</v>
      </c>
      <c r="C41" s="10" t="s">
        <v>21</v>
      </c>
      <c r="D41" s="11" t="s">
        <v>22</v>
      </c>
      <c r="E41" s="14">
        <v>0.16</v>
      </c>
      <c r="F41" s="39"/>
      <c r="G41" s="39">
        <f t="shared" si="0"/>
        <v>0</v>
      </c>
      <c r="H41" s="13" t="s">
        <v>11</v>
      </c>
      <c r="O41" s="6"/>
      <c r="P41" s="7"/>
    </row>
    <row r="42" spans="1:16" customFormat="1" ht="33.75" x14ac:dyDescent="0.25">
      <c r="A42" s="8">
        <f>IF(H42&lt;&gt;"",COUNTA(H$1:H42),"")</f>
        <v>32</v>
      </c>
      <c r="B42" s="9" t="s">
        <v>95</v>
      </c>
      <c r="C42" s="10" t="s">
        <v>388</v>
      </c>
      <c r="D42" s="11" t="s">
        <v>68</v>
      </c>
      <c r="E42" s="16">
        <v>8.3000000000000004E-2</v>
      </c>
      <c r="F42" s="39"/>
      <c r="G42" s="39">
        <f t="shared" si="0"/>
        <v>0</v>
      </c>
      <c r="H42" s="13" t="s">
        <v>11</v>
      </c>
      <c r="O42" s="6"/>
      <c r="P42" s="7"/>
    </row>
    <row r="43" spans="1:16" customFormat="1" ht="56.25" x14ac:dyDescent="0.25">
      <c r="A43" s="8">
        <f>IF(H43&lt;&gt;"",COUNTA(H$1:H43),"")</f>
        <v>33</v>
      </c>
      <c r="B43" s="9" t="s">
        <v>389</v>
      </c>
      <c r="C43" s="10" t="s">
        <v>390</v>
      </c>
      <c r="D43" s="11" t="s">
        <v>19</v>
      </c>
      <c r="E43" s="16">
        <v>8.3000000000000004E-2</v>
      </c>
      <c r="F43" s="39"/>
      <c r="G43" s="39">
        <f t="shared" si="0"/>
        <v>0</v>
      </c>
      <c r="H43" s="13" t="s">
        <v>11</v>
      </c>
      <c r="O43" s="6"/>
      <c r="P43" s="7"/>
    </row>
    <row r="44" spans="1:16" customFormat="1" ht="15" x14ac:dyDescent="0.25">
      <c r="A44" s="61" t="s">
        <v>32</v>
      </c>
      <c r="B44" s="61"/>
      <c r="C44" s="61"/>
      <c r="D44" s="61"/>
      <c r="E44" s="61"/>
      <c r="F44" s="61"/>
      <c r="G44" s="34">
        <f>SUM(G45:G52)</f>
        <v>0</v>
      </c>
      <c r="O44" s="6"/>
      <c r="P44" s="7" t="s">
        <v>32</v>
      </c>
    </row>
    <row r="45" spans="1:16" customFormat="1" ht="78.75" x14ac:dyDescent="0.25">
      <c r="A45" s="8">
        <f>IF(H45&lt;&gt;"",COUNTA(H$1:H45),"")</f>
        <v>34</v>
      </c>
      <c r="B45" s="9" t="s">
        <v>97</v>
      </c>
      <c r="C45" s="10" t="s">
        <v>391</v>
      </c>
      <c r="D45" s="11" t="s">
        <v>10</v>
      </c>
      <c r="E45" s="16">
        <v>4.1040000000000001</v>
      </c>
      <c r="F45" s="39"/>
      <c r="G45" s="39">
        <f t="shared" si="0"/>
        <v>0</v>
      </c>
      <c r="H45" s="13" t="s">
        <v>11</v>
      </c>
      <c r="O45" s="6"/>
      <c r="P45" s="7"/>
    </row>
    <row r="46" spans="1:16" customFormat="1" ht="67.5" x14ac:dyDescent="0.25">
      <c r="A46" s="8">
        <f>IF(H46&lt;&gt;"",COUNTA(H$1:H46),"")</f>
        <v>35</v>
      </c>
      <c r="B46" s="9" t="s">
        <v>392</v>
      </c>
      <c r="C46" s="10" t="s">
        <v>393</v>
      </c>
      <c r="D46" s="11" t="s">
        <v>10</v>
      </c>
      <c r="E46" s="18">
        <v>-4.104E-2</v>
      </c>
      <c r="F46" s="39"/>
      <c r="G46" s="39">
        <f t="shared" si="0"/>
        <v>0</v>
      </c>
      <c r="H46" s="13" t="s">
        <v>11</v>
      </c>
      <c r="O46" s="6"/>
      <c r="P46" s="7"/>
    </row>
    <row r="47" spans="1:16" customFormat="1" ht="45" x14ac:dyDescent="0.25">
      <c r="A47" s="8">
        <f>IF(H47&lt;&gt;"",COUNTA(H$1:H47),"")</f>
        <v>36</v>
      </c>
      <c r="B47" s="9" t="s">
        <v>100</v>
      </c>
      <c r="C47" s="10" t="s">
        <v>379</v>
      </c>
      <c r="D47" s="11" t="s">
        <v>174</v>
      </c>
      <c r="E47" s="17">
        <v>9.9</v>
      </c>
      <c r="F47" s="39"/>
      <c r="G47" s="39">
        <f t="shared" si="0"/>
        <v>0</v>
      </c>
      <c r="H47" s="13" t="s">
        <v>11</v>
      </c>
      <c r="O47" s="6"/>
      <c r="P47" s="7"/>
    </row>
    <row r="48" spans="1:16" customFormat="1" ht="67.5" x14ac:dyDescent="0.25">
      <c r="A48" s="8">
        <f>IF(H48&lt;&gt;"",COUNTA(H$1:H48),"")</f>
        <v>37</v>
      </c>
      <c r="B48" s="9" t="s">
        <v>394</v>
      </c>
      <c r="C48" s="10" t="s">
        <v>381</v>
      </c>
      <c r="D48" s="11" t="s">
        <v>179</v>
      </c>
      <c r="E48" s="15">
        <v>99</v>
      </c>
      <c r="F48" s="39"/>
      <c r="G48" s="39">
        <f t="shared" si="0"/>
        <v>0</v>
      </c>
      <c r="H48" s="13" t="s">
        <v>11</v>
      </c>
      <c r="O48" s="6"/>
      <c r="P48" s="7"/>
    </row>
    <row r="49" spans="1:16" customFormat="1" ht="56.25" x14ac:dyDescent="0.25">
      <c r="A49" s="8">
        <f>IF(H49&lt;&gt;"",COUNTA(H$1:H49),"")</f>
        <v>38</v>
      </c>
      <c r="B49" s="9" t="s">
        <v>395</v>
      </c>
      <c r="C49" s="10" t="s">
        <v>396</v>
      </c>
      <c r="D49" s="11" t="s">
        <v>17</v>
      </c>
      <c r="E49" s="17">
        <v>19.8</v>
      </c>
      <c r="F49" s="39"/>
      <c r="G49" s="39">
        <f t="shared" si="0"/>
        <v>0</v>
      </c>
      <c r="H49" s="13" t="s">
        <v>11</v>
      </c>
      <c r="O49" s="6"/>
      <c r="P49" s="7"/>
    </row>
    <row r="50" spans="1:16" customFormat="1" ht="15" x14ac:dyDescent="0.25">
      <c r="A50" s="8">
        <f>IF(H50&lt;&gt;"",COUNTA(H$1:H50),"")</f>
        <v>39</v>
      </c>
      <c r="B50" s="9" t="s">
        <v>397</v>
      </c>
      <c r="C50" s="10" t="s">
        <v>289</v>
      </c>
      <c r="D50" s="11" t="s">
        <v>17</v>
      </c>
      <c r="E50" s="14">
        <v>484.27</v>
      </c>
      <c r="F50" s="39"/>
      <c r="G50" s="39">
        <f t="shared" si="0"/>
        <v>0</v>
      </c>
      <c r="H50" s="13" t="s">
        <v>11</v>
      </c>
      <c r="O50" s="6"/>
      <c r="P50" s="7"/>
    </row>
    <row r="51" spans="1:16" customFormat="1" ht="33.75" x14ac:dyDescent="0.25">
      <c r="A51" s="8">
        <f>IF(H51&lt;&gt;"",COUNTA(H$1:H51),"")</f>
        <v>40</v>
      </c>
      <c r="B51" s="9" t="s">
        <v>262</v>
      </c>
      <c r="C51" s="10" t="s">
        <v>387</v>
      </c>
      <c r="D51" s="11" t="s">
        <v>164</v>
      </c>
      <c r="E51" s="17">
        <v>0.6</v>
      </c>
      <c r="F51" s="39"/>
      <c r="G51" s="39">
        <f t="shared" si="0"/>
        <v>0</v>
      </c>
      <c r="H51" s="13" t="s">
        <v>11</v>
      </c>
      <c r="O51" s="6"/>
      <c r="P51" s="7"/>
    </row>
    <row r="52" spans="1:16" customFormat="1" ht="45" x14ac:dyDescent="0.25">
      <c r="A52" s="8">
        <f>IF(H52&lt;&gt;"",COUNTA(H$1:H52),"")</f>
        <v>41</v>
      </c>
      <c r="B52" s="9" t="s">
        <v>398</v>
      </c>
      <c r="C52" s="10" t="s">
        <v>385</v>
      </c>
      <c r="D52" s="11" t="s">
        <v>164</v>
      </c>
      <c r="E52" s="15">
        <v>20</v>
      </c>
      <c r="F52" s="39"/>
      <c r="G52" s="39">
        <f t="shared" si="0"/>
        <v>0</v>
      </c>
      <c r="H52" s="13" t="s">
        <v>11</v>
      </c>
      <c r="O52" s="6"/>
      <c r="P52" s="7"/>
    </row>
    <row r="53" spans="1:16" customFormat="1" ht="15" x14ac:dyDescent="0.25">
      <c r="A53" s="61" t="s">
        <v>399</v>
      </c>
      <c r="B53" s="61"/>
      <c r="C53" s="61"/>
      <c r="D53" s="61"/>
      <c r="E53" s="61"/>
      <c r="F53" s="61"/>
      <c r="G53" s="34">
        <f>SUM(G54:G62)</f>
        <v>0</v>
      </c>
      <c r="O53" s="6"/>
      <c r="P53" s="7" t="s">
        <v>399</v>
      </c>
    </row>
    <row r="54" spans="1:16" customFormat="1" ht="22.5" x14ac:dyDescent="0.25">
      <c r="A54" s="8">
        <f>IF(H54&lt;&gt;"",COUNTA(H$1:H54),"")</f>
        <v>42</v>
      </c>
      <c r="B54" s="9" t="s">
        <v>265</v>
      </c>
      <c r="C54" s="10" t="s">
        <v>208</v>
      </c>
      <c r="D54" s="11" t="s">
        <v>206</v>
      </c>
      <c r="E54" s="16">
        <v>2.1999999999999999E-2</v>
      </c>
      <c r="F54" s="39"/>
      <c r="G54" s="39">
        <f t="shared" si="0"/>
        <v>0</v>
      </c>
      <c r="H54" s="13" t="s">
        <v>11</v>
      </c>
      <c r="O54" s="6"/>
      <c r="P54" s="7"/>
    </row>
    <row r="55" spans="1:16" customFormat="1" ht="22.5" x14ac:dyDescent="0.25">
      <c r="A55" s="8">
        <f>IF(H55&lt;&gt;"",COUNTA(H$1:H55),"")</f>
        <v>43</v>
      </c>
      <c r="B55" s="9" t="s">
        <v>400</v>
      </c>
      <c r="C55" s="10" t="s">
        <v>401</v>
      </c>
      <c r="D55" s="11" t="s">
        <v>211</v>
      </c>
      <c r="E55" s="14">
        <v>0.03</v>
      </c>
      <c r="F55" s="39"/>
      <c r="G55" s="39">
        <f t="shared" si="0"/>
        <v>0</v>
      </c>
      <c r="H55" s="13" t="s">
        <v>11</v>
      </c>
      <c r="O55" s="6"/>
      <c r="P55" s="7"/>
    </row>
    <row r="56" spans="1:16" customFormat="1" ht="67.5" x14ac:dyDescent="0.25">
      <c r="A56" s="8">
        <f>IF(H56&lt;&gt;"",COUNTA(H$1:H56),"")</f>
        <v>44</v>
      </c>
      <c r="B56" s="9" t="s">
        <v>114</v>
      </c>
      <c r="C56" s="10" t="s">
        <v>224</v>
      </c>
      <c r="D56" s="11" t="s">
        <v>225</v>
      </c>
      <c r="E56" s="18">
        <v>2.2000000000000001E-4</v>
      </c>
      <c r="F56" s="39"/>
      <c r="G56" s="39">
        <f t="shared" si="0"/>
        <v>0</v>
      </c>
      <c r="H56" s="13" t="s">
        <v>11</v>
      </c>
      <c r="O56" s="6"/>
      <c r="P56" s="7"/>
    </row>
    <row r="57" spans="1:16" customFormat="1" ht="15" x14ac:dyDescent="0.25">
      <c r="A57" s="8">
        <f>IF(H57&lt;&gt;"",COUNTA(H$1:H57),"")</f>
        <v>45</v>
      </c>
      <c r="B57" s="9" t="s">
        <v>124</v>
      </c>
      <c r="C57" s="10" t="s">
        <v>402</v>
      </c>
      <c r="D57" s="11" t="s">
        <v>211</v>
      </c>
      <c r="E57" s="14">
        <v>0.02</v>
      </c>
      <c r="F57" s="39"/>
      <c r="G57" s="39">
        <f t="shared" si="0"/>
        <v>0</v>
      </c>
      <c r="H57" s="13" t="s">
        <v>11</v>
      </c>
      <c r="O57" s="6"/>
      <c r="P57" s="7"/>
    </row>
    <row r="58" spans="1:16" customFormat="1" ht="45" x14ac:dyDescent="0.25">
      <c r="A58" s="8">
        <f>IF(H58&lt;&gt;"",COUNTA(H$1:H58),"")</f>
        <v>46</v>
      </c>
      <c r="B58" s="9" t="s">
        <v>126</v>
      </c>
      <c r="C58" s="10" t="s">
        <v>403</v>
      </c>
      <c r="D58" s="11" t="s">
        <v>404</v>
      </c>
      <c r="E58" s="16">
        <v>1.4E-2</v>
      </c>
      <c r="F58" s="39"/>
      <c r="G58" s="39">
        <f t="shared" si="0"/>
        <v>0</v>
      </c>
      <c r="H58" s="13" t="s">
        <v>11</v>
      </c>
      <c r="O58" s="6"/>
      <c r="P58" s="7"/>
    </row>
    <row r="59" spans="1:16" customFormat="1" ht="15" x14ac:dyDescent="0.25">
      <c r="A59" s="8">
        <f>IF(H59&lt;&gt;"",COUNTA(H$1:H59),"")</f>
        <v>47</v>
      </c>
      <c r="B59" s="9" t="s">
        <v>405</v>
      </c>
      <c r="C59" s="10" t="s">
        <v>229</v>
      </c>
      <c r="D59" s="11" t="s">
        <v>211</v>
      </c>
      <c r="E59" s="14">
        <v>1.42</v>
      </c>
      <c r="F59" s="39"/>
      <c r="G59" s="39">
        <f t="shared" si="0"/>
        <v>0</v>
      </c>
      <c r="H59" s="13" t="s">
        <v>11</v>
      </c>
      <c r="O59" s="6"/>
      <c r="P59" s="7"/>
    </row>
    <row r="60" spans="1:16" customFormat="1" ht="22.5" x14ac:dyDescent="0.25">
      <c r="A60" s="8">
        <f>IF(H60&lt;&gt;"",COUNTA(H$1:H60),"")</f>
        <v>48</v>
      </c>
      <c r="B60" s="9" t="s">
        <v>274</v>
      </c>
      <c r="C60" s="10" t="s">
        <v>237</v>
      </c>
      <c r="D60" s="11" t="s">
        <v>19</v>
      </c>
      <c r="E60" s="12">
        <v>3.9699999999999999E-2</v>
      </c>
      <c r="F60" s="39"/>
      <c r="G60" s="39">
        <f t="shared" si="0"/>
        <v>0</v>
      </c>
      <c r="H60" s="13" t="s">
        <v>11</v>
      </c>
      <c r="O60" s="6"/>
      <c r="P60" s="7"/>
    </row>
    <row r="61" spans="1:16" customFormat="1" ht="22.5" x14ac:dyDescent="0.25">
      <c r="A61" s="8">
        <f>IF(H61&lt;&gt;"",COUNTA(H$1:H61),"")</f>
        <v>49</v>
      </c>
      <c r="B61" s="9" t="s">
        <v>275</v>
      </c>
      <c r="C61" s="10" t="s">
        <v>272</v>
      </c>
      <c r="D61" s="11" t="s">
        <v>19</v>
      </c>
      <c r="E61" s="12">
        <v>6.1999999999999998E-3</v>
      </c>
      <c r="F61" s="39"/>
      <c r="G61" s="39">
        <f t="shared" si="0"/>
        <v>0</v>
      </c>
      <c r="H61" s="13" t="s">
        <v>11</v>
      </c>
      <c r="O61" s="6"/>
      <c r="P61" s="7"/>
    </row>
    <row r="62" spans="1:16" customFormat="1" ht="15" x14ac:dyDescent="0.25">
      <c r="A62" s="8">
        <f>IF(H62&lt;&gt;"",COUNTA(H$1:H62),"")</f>
        <v>50</v>
      </c>
      <c r="B62" s="9" t="s">
        <v>142</v>
      </c>
      <c r="C62" s="10" t="s">
        <v>406</v>
      </c>
      <c r="D62" s="11" t="s">
        <v>46</v>
      </c>
      <c r="E62" s="12">
        <v>8.2000000000000007E-3</v>
      </c>
      <c r="F62" s="39"/>
      <c r="G62" s="39">
        <f t="shared" si="0"/>
        <v>0</v>
      </c>
      <c r="H62" s="13" t="s">
        <v>11</v>
      </c>
      <c r="O62" s="6"/>
      <c r="P62" s="7"/>
    </row>
    <row r="63" spans="1:16" customFormat="1" ht="15" x14ac:dyDescent="0.25">
      <c r="A63" s="61" t="s">
        <v>407</v>
      </c>
      <c r="B63" s="61"/>
      <c r="C63" s="61"/>
      <c r="D63" s="61"/>
      <c r="E63" s="61"/>
      <c r="F63" s="61"/>
      <c r="G63" s="34">
        <f>SUM(G64:G69)</f>
        <v>0</v>
      </c>
      <c r="O63" s="6"/>
      <c r="P63" s="7" t="s">
        <v>407</v>
      </c>
    </row>
    <row r="64" spans="1:16" customFormat="1" ht="22.5" x14ac:dyDescent="0.25">
      <c r="A64" s="8">
        <f>IF(H64&lt;&gt;"",COUNTA(H$1:H64),"")</f>
        <v>51</v>
      </c>
      <c r="B64" s="9" t="s">
        <v>276</v>
      </c>
      <c r="C64" s="10" t="s">
        <v>208</v>
      </c>
      <c r="D64" s="11" t="s">
        <v>206</v>
      </c>
      <c r="E64" s="17">
        <v>0.5</v>
      </c>
      <c r="F64" s="39"/>
      <c r="G64" s="39">
        <f t="shared" si="0"/>
        <v>0</v>
      </c>
      <c r="H64" s="13" t="s">
        <v>11</v>
      </c>
      <c r="O64" s="6"/>
      <c r="P64" s="7"/>
    </row>
    <row r="65" spans="1:16" customFormat="1" ht="22.5" x14ac:dyDescent="0.25">
      <c r="A65" s="8">
        <f>IF(H65&lt;&gt;"",COUNTA(H$1:H65),"")</f>
        <v>52</v>
      </c>
      <c r="B65" s="9" t="s">
        <v>278</v>
      </c>
      <c r="C65" s="10" t="s">
        <v>401</v>
      </c>
      <c r="D65" s="11" t="s">
        <v>211</v>
      </c>
      <c r="E65" s="14">
        <v>0.65</v>
      </c>
      <c r="F65" s="39"/>
      <c r="G65" s="39">
        <f t="shared" si="0"/>
        <v>0</v>
      </c>
      <c r="H65" s="13" t="s">
        <v>11</v>
      </c>
      <c r="O65" s="6"/>
      <c r="P65" s="7"/>
    </row>
    <row r="66" spans="1:16" customFormat="1" ht="67.5" x14ac:dyDescent="0.25">
      <c r="A66" s="8">
        <f>IF(H66&lt;&gt;"",COUNTA(H$1:H66),"")</f>
        <v>53</v>
      </c>
      <c r="B66" s="9" t="s">
        <v>280</v>
      </c>
      <c r="C66" s="10" t="s">
        <v>224</v>
      </c>
      <c r="D66" s="11" t="s">
        <v>225</v>
      </c>
      <c r="E66" s="12">
        <v>7.4999999999999997E-3</v>
      </c>
      <c r="F66" s="39"/>
      <c r="G66" s="39">
        <f t="shared" si="0"/>
        <v>0</v>
      </c>
      <c r="H66" s="13" t="s">
        <v>11</v>
      </c>
      <c r="O66" s="6"/>
      <c r="P66" s="7"/>
    </row>
    <row r="67" spans="1:16" customFormat="1" ht="15" x14ac:dyDescent="0.25">
      <c r="A67" s="8">
        <f>IF(H67&lt;&gt;"",COUNTA(H$1:H67),"")</f>
        <v>54</v>
      </c>
      <c r="B67" s="9" t="s">
        <v>288</v>
      </c>
      <c r="C67" s="10" t="s">
        <v>402</v>
      </c>
      <c r="D67" s="11" t="s">
        <v>211</v>
      </c>
      <c r="E67" s="14">
        <v>0.77</v>
      </c>
      <c r="F67" s="39"/>
      <c r="G67" s="39">
        <f t="shared" si="0"/>
        <v>0</v>
      </c>
      <c r="H67" s="13" t="s">
        <v>11</v>
      </c>
      <c r="O67" s="6"/>
      <c r="P67" s="7"/>
    </row>
    <row r="68" spans="1:16" customFormat="1" ht="67.5" x14ac:dyDescent="0.25">
      <c r="A68" s="8">
        <f>IF(H68&lt;&gt;"",COUNTA(H$1:H68),"")</f>
        <v>55</v>
      </c>
      <c r="B68" s="9" t="s">
        <v>290</v>
      </c>
      <c r="C68" s="10" t="s">
        <v>408</v>
      </c>
      <c r="D68" s="11" t="s">
        <v>225</v>
      </c>
      <c r="E68" s="12">
        <v>2.5000000000000001E-3</v>
      </c>
      <c r="F68" s="39"/>
      <c r="G68" s="39">
        <f t="shared" si="0"/>
        <v>0</v>
      </c>
      <c r="H68" s="13" t="s">
        <v>11</v>
      </c>
      <c r="O68" s="6"/>
      <c r="P68" s="7"/>
    </row>
    <row r="69" spans="1:16" customFormat="1" ht="15" x14ac:dyDescent="0.25">
      <c r="A69" s="8">
        <f>IF(H69&lt;&gt;"",COUNTA(H$1:H69),"")</f>
        <v>56</v>
      </c>
      <c r="B69" s="9" t="s">
        <v>159</v>
      </c>
      <c r="C69" s="10" t="s">
        <v>229</v>
      </c>
      <c r="D69" s="11" t="s">
        <v>211</v>
      </c>
      <c r="E69" s="14">
        <v>0.26</v>
      </c>
      <c r="F69" s="39"/>
      <c r="G69" s="39">
        <f t="shared" si="0"/>
        <v>0</v>
      </c>
      <c r="H69" s="13" t="s">
        <v>11</v>
      </c>
      <c r="O69" s="6"/>
      <c r="P69" s="7"/>
    </row>
    <row r="70" spans="1:16" customFormat="1" ht="15" x14ac:dyDescent="0.25">
      <c r="A70" s="61" t="s">
        <v>409</v>
      </c>
      <c r="B70" s="61"/>
      <c r="C70" s="61"/>
      <c r="D70" s="61"/>
      <c r="E70" s="61"/>
      <c r="F70" s="61"/>
      <c r="G70" s="34">
        <f>SUM(G71:G74)</f>
        <v>0</v>
      </c>
      <c r="O70" s="6"/>
      <c r="P70" s="7" t="s">
        <v>409</v>
      </c>
    </row>
    <row r="71" spans="1:16" customFormat="1" ht="22.5" x14ac:dyDescent="0.25">
      <c r="A71" s="8">
        <f>IF(H71&lt;&gt;"",COUNTA(H$1:H71),"")</f>
        <v>57</v>
      </c>
      <c r="B71" s="9" t="s">
        <v>162</v>
      </c>
      <c r="C71" s="10" t="s">
        <v>410</v>
      </c>
      <c r="D71" s="11" t="s">
        <v>68</v>
      </c>
      <c r="E71" s="12">
        <v>0.2195</v>
      </c>
      <c r="F71" s="39"/>
      <c r="G71" s="39">
        <f t="shared" si="0"/>
        <v>0</v>
      </c>
      <c r="H71" s="13" t="s">
        <v>11</v>
      </c>
      <c r="O71" s="6"/>
      <c r="P71" s="7"/>
    </row>
    <row r="72" spans="1:16" customFormat="1" ht="33.75" x14ac:dyDescent="0.25">
      <c r="A72" s="8">
        <f>IF(H72&lt;&gt;"",COUNTA(H$1:H72),"")</f>
        <v>58</v>
      </c>
      <c r="B72" s="9" t="s">
        <v>167</v>
      </c>
      <c r="C72" s="10" t="s">
        <v>411</v>
      </c>
      <c r="D72" s="11" t="s">
        <v>19</v>
      </c>
      <c r="E72" s="12">
        <v>0.2195</v>
      </c>
      <c r="F72" s="39"/>
      <c r="G72" s="39">
        <f t="shared" si="0"/>
        <v>0</v>
      </c>
      <c r="H72" s="13" t="s">
        <v>11</v>
      </c>
      <c r="O72" s="6"/>
      <c r="P72" s="7"/>
    </row>
    <row r="73" spans="1:16" customFormat="1" ht="22.5" x14ac:dyDescent="0.25">
      <c r="A73" s="8">
        <f>IF(H73&lt;&gt;"",COUNTA(H$1:H73),"")</f>
        <v>59</v>
      </c>
      <c r="B73" s="9" t="s">
        <v>412</v>
      </c>
      <c r="C73" s="10" t="s">
        <v>413</v>
      </c>
      <c r="D73" s="11" t="s">
        <v>10</v>
      </c>
      <c r="E73" s="16">
        <v>4.5999999999999999E-2</v>
      </c>
      <c r="F73" s="39"/>
      <c r="G73" s="39">
        <f t="shared" ref="G73:G126" si="1">E73*F73</f>
        <v>0</v>
      </c>
      <c r="H73" s="13" t="s">
        <v>11</v>
      </c>
      <c r="O73" s="6"/>
      <c r="P73" s="7"/>
    </row>
    <row r="74" spans="1:16" customFormat="1" ht="15" x14ac:dyDescent="0.25">
      <c r="A74" s="8">
        <f>IF(H74&lt;&gt;"",COUNTA(H$1:H74),"")</f>
        <v>60</v>
      </c>
      <c r="B74" s="9" t="s">
        <v>172</v>
      </c>
      <c r="C74" s="10" t="s">
        <v>289</v>
      </c>
      <c r="D74" s="11" t="s">
        <v>17</v>
      </c>
      <c r="E74" s="14">
        <v>5.0599999999999996</v>
      </c>
      <c r="F74" s="39"/>
      <c r="G74" s="39">
        <f t="shared" si="1"/>
        <v>0</v>
      </c>
      <c r="H74" s="13" t="s">
        <v>11</v>
      </c>
      <c r="O74" s="6"/>
      <c r="P74" s="7"/>
    </row>
    <row r="75" spans="1:16" customFormat="1" ht="15" x14ac:dyDescent="0.25">
      <c r="A75" s="61" t="s">
        <v>414</v>
      </c>
      <c r="B75" s="61"/>
      <c r="C75" s="61"/>
      <c r="D75" s="61"/>
      <c r="E75" s="61"/>
      <c r="F75" s="61"/>
      <c r="G75" s="34">
        <f>SUM(G76:G78)</f>
        <v>0</v>
      </c>
      <c r="O75" s="6"/>
      <c r="P75" s="7" t="s">
        <v>414</v>
      </c>
    </row>
    <row r="76" spans="1:16" customFormat="1" ht="45" x14ac:dyDescent="0.25">
      <c r="A76" s="8">
        <f>IF(H76&lt;&gt;"",COUNTA(H$1:H76),"")</f>
        <v>61</v>
      </c>
      <c r="B76" s="9" t="s">
        <v>177</v>
      </c>
      <c r="C76" s="10" t="s">
        <v>415</v>
      </c>
      <c r="D76" s="11" t="s">
        <v>371</v>
      </c>
      <c r="E76" s="17">
        <v>0.7</v>
      </c>
      <c r="F76" s="39"/>
      <c r="G76" s="39">
        <f t="shared" si="1"/>
        <v>0</v>
      </c>
      <c r="H76" s="13" t="s">
        <v>11</v>
      </c>
      <c r="O76" s="6"/>
      <c r="P76" s="7"/>
    </row>
    <row r="77" spans="1:16" customFormat="1" ht="15" x14ac:dyDescent="0.25">
      <c r="A77" s="8">
        <f>IF(H77&lt;&gt;"",COUNTA(H$1:H77),"")</f>
        <v>62</v>
      </c>
      <c r="B77" s="9" t="s">
        <v>297</v>
      </c>
      <c r="C77" s="10" t="s">
        <v>375</v>
      </c>
      <c r="D77" s="11" t="s">
        <v>211</v>
      </c>
      <c r="E77" s="16">
        <v>0.71399999999999997</v>
      </c>
      <c r="F77" s="39"/>
      <c r="G77" s="39">
        <f t="shared" si="1"/>
        <v>0</v>
      </c>
      <c r="H77" s="13" t="s">
        <v>11</v>
      </c>
      <c r="O77" s="6"/>
      <c r="P77" s="7"/>
    </row>
    <row r="78" spans="1:16" customFormat="1" ht="22.5" x14ac:dyDescent="0.25">
      <c r="A78" s="8">
        <f>IF(H78&lt;&gt;"",COUNTA(H$1:H78),"")</f>
        <v>63</v>
      </c>
      <c r="B78" s="9" t="s">
        <v>297</v>
      </c>
      <c r="C78" s="10" t="s">
        <v>416</v>
      </c>
      <c r="D78" s="11" t="s">
        <v>17</v>
      </c>
      <c r="E78" s="15">
        <v>14</v>
      </c>
      <c r="F78" s="39"/>
      <c r="G78" s="39">
        <f t="shared" si="1"/>
        <v>0</v>
      </c>
      <c r="H78" s="13" t="s">
        <v>11</v>
      </c>
      <c r="O78" s="6"/>
      <c r="P78" s="7"/>
    </row>
    <row r="79" spans="1:16" customFormat="1" ht="15" x14ac:dyDescent="0.25">
      <c r="A79" s="61" t="s">
        <v>43</v>
      </c>
      <c r="B79" s="61"/>
      <c r="C79" s="61"/>
      <c r="D79" s="61"/>
      <c r="E79" s="61"/>
      <c r="F79" s="61"/>
      <c r="G79" s="34">
        <f>SUM(G80:G89)</f>
        <v>0</v>
      </c>
      <c r="O79" s="6"/>
      <c r="P79" s="7" t="s">
        <v>43</v>
      </c>
    </row>
    <row r="80" spans="1:16" customFormat="1" ht="45" x14ac:dyDescent="0.25">
      <c r="A80" s="8">
        <f>IF(H80&lt;&gt;"",COUNTA(H$1:H80),"")</f>
        <v>64</v>
      </c>
      <c r="B80" s="9" t="s">
        <v>310</v>
      </c>
      <c r="C80" s="10" t="s">
        <v>417</v>
      </c>
      <c r="D80" s="11" t="s">
        <v>46</v>
      </c>
      <c r="E80" s="12">
        <v>9.7199999999999995E-2</v>
      </c>
      <c r="F80" s="39"/>
      <c r="G80" s="39">
        <f t="shared" si="1"/>
        <v>0</v>
      </c>
      <c r="H80" s="13" t="s">
        <v>11</v>
      </c>
      <c r="O80" s="6"/>
      <c r="P80" s="7"/>
    </row>
    <row r="81" spans="1:16" customFormat="1" ht="15" x14ac:dyDescent="0.25">
      <c r="A81" s="8">
        <f>IF(H81&lt;&gt;"",COUNTA(H$1:H81),"")</f>
        <v>65</v>
      </c>
      <c r="B81" s="9" t="s">
        <v>310</v>
      </c>
      <c r="C81" s="10" t="s">
        <v>418</v>
      </c>
      <c r="D81" s="11" t="s">
        <v>46</v>
      </c>
      <c r="E81" s="12">
        <v>8.8000000000000005E-3</v>
      </c>
      <c r="F81" s="39"/>
      <c r="G81" s="39">
        <f t="shared" si="1"/>
        <v>0</v>
      </c>
      <c r="H81" s="13" t="s">
        <v>11</v>
      </c>
      <c r="O81" s="6"/>
      <c r="P81" s="7"/>
    </row>
    <row r="82" spans="1:16" customFormat="1" ht="15" x14ac:dyDescent="0.25">
      <c r="A82" s="8">
        <f>IF(H82&lt;&gt;"",COUNTA(H$1:H82),"")</f>
        <v>66</v>
      </c>
      <c r="B82" s="9" t="s">
        <v>311</v>
      </c>
      <c r="C82" s="10" t="s">
        <v>419</v>
      </c>
      <c r="D82" s="11" t="s">
        <v>14</v>
      </c>
      <c r="E82" s="15">
        <v>2</v>
      </c>
      <c r="F82" s="39"/>
      <c r="G82" s="39">
        <f t="shared" si="1"/>
        <v>0</v>
      </c>
      <c r="H82" s="13" t="s">
        <v>11</v>
      </c>
      <c r="O82" s="6"/>
      <c r="P82" s="7"/>
    </row>
    <row r="83" spans="1:16" customFormat="1" ht="15" x14ac:dyDescent="0.25">
      <c r="A83" s="8">
        <f>IF(H83&lt;&gt;"",COUNTA(H$1:H83),"")</f>
        <v>67</v>
      </c>
      <c r="B83" s="9" t="s">
        <v>420</v>
      </c>
      <c r="C83" s="10" t="s">
        <v>54</v>
      </c>
      <c r="D83" s="11" t="s">
        <v>14</v>
      </c>
      <c r="E83" s="15">
        <v>22</v>
      </c>
      <c r="F83" s="39"/>
      <c r="G83" s="39">
        <f t="shared" si="1"/>
        <v>0</v>
      </c>
      <c r="H83" s="13" t="s">
        <v>11</v>
      </c>
      <c r="O83" s="6"/>
      <c r="P83" s="7"/>
    </row>
    <row r="84" spans="1:16" customFormat="1" ht="15" x14ac:dyDescent="0.25">
      <c r="A84" s="8">
        <f>IF(H84&lt;&gt;"",COUNTA(H$1:H84),"")</f>
        <v>68</v>
      </c>
      <c r="B84" s="9" t="s">
        <v>421</v>
      </c>
      <c r="C84" s="10" t="s">
        <v>422</v>
      </c>
      <c r="D84" s="11" t="s">
        <v>14</v>
      </c>
      <c r="E84" s="15">
        <v>3</v>
      </c>
      <c r="F84" s="39"/>
      <c r="G84" s="39">
        <f t="shared" si="1"/>
        <v>0</v>
      </c>
      <c r="H84" s="13" t="s">
        <v>11</v>
      </c>
      <c r="O84" s="6"/>
      <c r="P84" s="7"/>
    </row>
    <row r="85" spans="1:16" customFormat="1" ht="15" x14ac:dyDescent="0.25">
      <c r="A85" s="8">
        <f>IF(H85&lt;&gt;"",COUNTA(H$1:H85),"")</f>
        <v>69</v>
      </c>
      <c r="B85" s="9" t="s">
        <v>423</v>
      </c>
      <c r="C85" s="10" t="s">
        <v>424</v>
      </c>
      <c r="D85" s="11" t="s">
        <v>14</v>
      </c>
      <c r="E85" s="15">
        <v>1</v>
      </c>
      <c r="F85" s="39"/>
      <c r="G85" s="39">
        <f t="shared" si="1"/>
        <v>0</v>
      </c>
      <c r="H85" s="13" t="s">
        <v>11</v>
      </c>
      <c r="O85" s="6"/>
      <c r="P85" s="7"/>
    </row>
    <row r="86" spans="1:16" customFormat="1" ht="15" x14ac:dyDescent="0.25">
      <c r="A86" s="8">
        <f>IF(H86&lt;&gt;"",COUNTA(H$1:H86),"")</f>
        <v>70</v>
      </c>
      <c r="B86" s="9" t="s">
        <v>425</v>
      </c>
      <c r="C86" s="10" t="s">
        <v>426</v>
      </c>
      <c r="D86" s="11" t="s">
        <v>14</v>
      </c>
      <c r="E86" s="15">
        <v>1</v>
      </c>
      <c r="F86" s="39"/>
      <c r="G86" s="39">
        <f t="shared" si="1"/>
        <v>0</v>
      </c>
      <c r="H86" s="13" t="s">
        <v>11</v>
      </c>
      <c r="O86" s="6"/>
      <c r="P86" s="7"/>
    </row>
    <row r="87" spans="1:16" customFormat="1" ht="15" x14ac:dyDescent="0.25">
      <c r="A87" s="8">
        <f>IF(H87&lt;&gt;"",COUNTA(H$1:H87),"")</f>
        <v>71</v>
      </c>
      <c r="B87" s="9" t="s">
        <v>427</v>
      </c>
      <c r="C87" s="10" t="s">
        <v>428</v>
      </c>
      <c r="D87" s="11" t="s">
        <v>14</v>
      </c>
      <c r="E87" s="15">
        <v>1</v>
      </c>
      <c r="F87" s="39"/>
      <c r="G87" s="39">
        <f t="shared" si="1"/>
        <v>0</v>
      </c>
      <c r="H87" s="13" t="s">
        <v>11</v>
      </c>
      <c r="O87" s="6"/>
      <c r="P87" s="7"/>
    </row>
    <row r="88" spans="1:16" customFormat="1" ht="15" x14ac:dyDescent="0.25">
      <c r="A88" s="8">
        <f>IF(H88&lt;&gt;"",COUNTA(H$1:H88),"")</f>
        <v>72</v>
      </c>
      <c r="B88" s="9" t="s">
        <v>429</v>
      </c>
      <c r="C88" s="10" t="s">
        <v>430</v>
      </c>
      <c r="D88" s="11" t="s">
        <v>14</v>
      </c>
      <c r="E88" s="15">
        <v>1</v>
      </c>
      <c r="F88" s="39"/>
      <c r="G88" s="39">
        <f t="shared" si="1"/>
        <v>0</v>
      </c>
      <c r="H88" s="13" t="s">
        <v>11</v>
      </c>
      <c r="O88" s="6"/>
      <c r="P88" s="7"/>
    </row>
    <row r="89" spans="1:16" customFormat="1" ht="15" x14ac:dyDescent="0.25">
      <c r="A89" s="8">
        <f>IF(H89&lt;&gt;"",COUNTA(H$1:H89),"")</f>
        <v>73</v>
      </c>
      <c r="B89" s="9" t="s">
        <v>431</v>
      </c>
      <c r="C89" s="10" t="s">
        <v>432</v>
      </c>
      <c r="D89" s="11" t="s">
        <v>14</v>
      </c>
      <c r="E89" s="15">
        <v>8</v>
      </c>
      <c r="F89" s="39"/>
      <c r="G89" s="39">
        <f t="shared" si="1"/>
        <v>0</v>
      </c>
      <c r="H89" s="13" t="s">
        <v>11</v>
      </c>
      <c r="O89" s="6"/>
      <c r="P89" s="7"/>
    </row>
    <row r="90" spans="1:16" customFormat="1" ht="15" x14ac:dyDescent="0.25">
      <c r="A90" s="61" t="s">
        <v>433</v>
      </c>
      <c r="B90" s="61"/>
      <c r="C90" s="61"/>
      <c r="D90" s="61"/>
      <c r="E90" s="61"/>
      <c r="F90" s="61"/>
      <c r="G90" s="34">
        <f>SUM(G91:G94)</f>
        <v>0</v>
      </c>
      <c r="O90" s="6"/>
      <c r="P90" s="7" t="s">
        <v>433</v>
      </c>
    </row>
    <row r="91" spans="1:16" customFormat="1" ht="33.75" x14ac:dyDescent="0.25">
      <c r="A91" s="8">
        <f>IF(H91&lt;&gt;"",COUNTA(H$1:H91),"")</f>
        <v>74</v>
      </c>
      <c r="B91" s="9" t="s">
        <v>322</v>
      </c>
      <c r="C91" s="10" t="s">
        <v>434</v>
      </c>
      <c r="D91" s="11" t="s">
        <v>68</v>
      </c>
      <c r="E91" s="14">
        <v>1.41</v>
      </c>
      <c r="F91" s="39"/>
      <c r="G91" s="39">
        <f t="shared" si="1"/>
        <v>0</v>
      </c>
      <c r="H91" s="13" t="s">
        <v>11</v>
      </c>
      <c r="O91" s="6"/>
      <c r="P91" s="7"/>
    </row>
    <row r="92" spans="1:16" customFormat="1" ht="15" x14ac:dyDescent="0.25">
      <c r="A92" s="8">
        <f>IF(H92&lt;&gt;"",COUNTA(H$1:H92),"")</f>
        <v>75</v>
      </c>
      <c r="B92" s="9" t="s">
        <v>435</v>
      </c>
      <c r="C92" s="10" t="s">
        <v>436</v>
      </c>
      <c r="D92" s="11" t="s">
        <v>14</v>
      </c>
      <c r="E92" s="15">
        <v>1</v>
      </c>
      <c r="F92" s="39"/>
      <c r="G92" s="39">
        <f t="shared" si="1"/>
        <v>0</v>
      </c>
      <c r="H92" s="13" t="s">
        <v>11</v>
      </c>
      <c r="O92" s="6"/>
      <c r="P92" s="7"/>
    </row>
    <row r="93" spans="1:16" customFormat="1" ht="15" x14ac:dyDescent="0.25">
      <c r="A93" s="8">
        <f>IF(H93&lt;&gt;"",COUNTA(H$1:H93),"")</f>
        <v>76</v>
      </c>
      <c r="B93" s="9" t="s">
        <v>437</v>
      </c>
      <c r="C93" s="10" t="s">
        <v>438</v>
      </c>
      <c r="D93" s="11" t="s">
        <v>14</v>
      </c>
      <c r="E93" s="15">
        <v>1</v>
      </c>
      <c r="F93" s="39"/>
      <c r="G93" s="39">
        <f t="shared" si="1"/>
        <v>0</v>
      </c>
      <c r="H93" s="13" t="s">
        <v>11</v>
      </c>
      <c r="O93" s="6"/>
      <c r="P93" s="7"/>
    </row>
    <row r="94" spans="1:16" customFormat="1" ht="15" x14ac:dyDescent="0.25">
      <c r="A94" s="8">
        <f>IF(H94&lt;&gt;"",COUNTA(H$1:H94),"")</f>
        <v>77</v>
      </c>
      <c r="B94" s="9" t="s">
        <v>439</v>
      </c>
      <c r="C94" s="10" t="s">
        <v>72</v>
      </c>
      <c r="D94" s="11" t="s">
        <v>73</v>
      </c>
      <c r="E94" s="16">
        <v>14.943</v>
      </c>
      <c r="F94" s="39"/>
      <c r="G94" s="39">
        <f t="shared" si="1"/>
        <v>0</v>
      </c>
      <c r="H94" s="13" t="s">
        <v>11</v>
      </c>
      <c r="O94" s="6"/>
      <c r="P94" s="7"/>
    </row>
    <row r="95" spans="1:16" customFormat="1" ht="15" x14ac:dyDescent="0.25">
      <c r="A95" s="66" t="s">
        <v>440</v>
      </c>
      <c r="B95" s="67"/>
      <c r="C95" s="67"/>
      <c r="D95" s="67"/>
      <c r="E95" s="67"/>
      <c r="F95" s="67"/>
      <c r="G95" s="40">
        <f>SUM(G96:G102)</f>
        <v>0</v>
      </c>
      <c r="O95" s="6" t="s">
        <v>440</v>
      </c>
      <c r="P95" s="7"/>
    </row>
    <row r="96" spans="1:16" customFormat="1" ht="22.5" x14ac:dyDescent="0.25">
      <c r="A96" s="8">
        <f>IF(H96&lt;&gt;"",COUNTA(H$1:H96),"")</f>
        <v>78</v>
      </c>
      <c r="B96" s="9" t="s">
        <v>326</v>
      </c>
      <c r="C96" s="10" t="s">
        <v>441</v>
      </c>
      <c r="D96" s="11" t="s">
        <v>68</v>
      </c>
      <c r="E96" s="18">
        <v>0.62304999999999999</v>
      </c>
      <c r="F96" s="39"/>
      <c r="G96" s="39">
        <f t="shared" si="1"/>
        <v>0</v>
      </c>
      <c r="H96" s="13" t="s">
        <v>11</v>
      </c>
      <c r="O96" s="6"/>
      <c r="P96" s="7"/>
    </row>
    <row r="97" spans="1:16" customFormat="1" ht="22.5" x14ac:dyDescent="0.25">
      <c r="A97" s="8">
        <f>IF(H97&lt;&gt;"",COUNTA(H$1:H97),"")</f>
        <v>79</v>
      </c>
      <c r="B97" s="9" t="s">
        <v>442</v>
      </c>
      <c r="C97" s="10" t="s">
        <v>443</v>
      </c>
      <c r="D97" s="11" t="s">
        <v>68</v>
      </c>
      <c r="E97" s="18">
        <v>0.59794000000000003</v>
      </c>
      <c r="F97" s="39"/>
      <c r="G97" s="39">
        <f t="shared" si="1"/>
        <v>0</v>
      </c>
      <c r="H97" s="13" t="s">
        <v>11</v>
      </c>
      <c r="O97" s="6"/>
      <c r="P97" s="7"/>
    </row>
    <row r="98" spans="1:16" customFormat="1" ht="33.75" x14ac:dyDescent="0.25">
      <c r="A98" s="8">
        <f>IF(H98&lt;&gt;"",COUNTA(H$1:H98),"")</f>
        <v>80</v>
      </c>
      <c r="B98" s="9" t="s">
        <v>444</v>
      </c>
      <c r="C98" s="10" t="s">
        <v>445</v>
      </c>
      <c r="D98" s="11" t="s">
        <v>68</v>
      </c>
      <c r="E98" s="18">
        <v>0.31570999999999999</v>
      </c>
      <c r="F98" s="39"/>
      <c r="G98" s="39">
        <f t="shared" si="1"/>
        <v>0</v>
      </c>
      <c r="H98" s="13" t="s">
        <v>11</v>
      </c>
      <c r="O98" s="6"/>
      <c r="P98" s="7"/>
    </row>
    <row r="99" spans="1:16" customFormat="1" ht="33.75" x14ac:dyDescent="0.25">
      <c r="A99" s="8">
        <f>IF(H99&lt;&gt;"",COUNTA(H$1:H99),"")</f>
        <v>81</v>
      </c>
      <c r="B99" s="9" t="s">
        <v>446</v>
      </c>
      <c r="C99" s="10" t="s">
        <v>447</v>
      </c>
      <c r="D99" s="11" t="s">
        <v>99</v>
      </c>
      <c r="E99" s="18">
        <v>6.9019999999999998E-2</v>
      </c>
      <c r="F99" s="39"/>
      <c r="G99" s="39">
        <f t="shared" si="1"/>
        <v>0</v>
      </c>
      <c r="H99" s="13" t="s">
        <v>11</v>
      </c>
      <c r="O99" s="6"/>
      <c r="P99" s="7"/>
    </row>
    <row r="100" spans="1:16" customFormat="1" ht="45" x14ac:dyDescent="0.25">
      <c r="A100" s="8">
        <f>IF(H100&lt;&gt;"",COUNTA(H$1:H100),"")</f>
        <v>82</v>
      </c>
      <c r="B100" s="9" t="s">
        <v>448</v>
      </c>
      <c r="C100" s="10" t="s">
        <v>449</v>
      </c>
      <c r="D100" s="11" t="s">
        <v>19</v>
      </c>
      <c r="E100" s="18">
        <v>0.76002999999999998</v>
      </c>
      <c r="F100" s="39"/>
      <c r="G100" s="39">
        <f t="shared" si="1"/>
        <v>0</v>
      </c>
      <c r="H100" s="13" t="s">
        <v>11</v>
      </c>
      <c r="O100" s="6"/>
      <c r="P100" s="7"/>
    </row>
    <row r="101" spans="1:16" customFormat="1" ht="45" x14ac:dyDescent="0.25">
      <c r="A101" s="8">
        <f>IF(H101&lt;&gt;"",COUNTA(H$1:H101),"")</f>
        <v>83</v>
      </c>
      <c r="B101" s="9" t="s">
        <v>450</v>
      </c>
      <c r="C101" s="10" t="s">
        <v>451</v>
      </c>
      <c r="D101" s="11" t="s">
        <v>19</v>
      </c>
      <c r="E101" s="18">
        <v>0.85348999999999997</v>
      </c>
      <c r="F101" s="39"/>
      <c r="G101" s="39">
        <f t="shared" si="1"/>
        <v>0</v>
      </c>
      <c r="H101" s="13" t="s">
        <v>11</v>
      </c>
      <c r="O101" s="6"/>
      <c r="P101" s="7"/>
    </row>
    <row r="102" spans="1:16" customFormat="1" ht="45" x14ac:dyDescent="0.25">
      <c r="A102" s="8">
        <f>IF(H102&lt;&gt;"",COUNTA(H$1:H102),"")</f>
        <v>84</v>
      </c>
      <c r="B102" s="9" t="s">
        <v>452</v>
      </c>
      <c r="C102" s="10" t="s">
        <v>453</v>
      </c>
      <c r="D102" s="11" t="s">
        <v>19</v>
      </c>
      <c r="E102" s="18">
        <v>7.2470000000000007E-2</v>
      </c>
      <c r="F102" s="39"/>
      <c r="G102" s="39">
        <f t="shared" si="1"/>
        <v>0</v>
      </c>
      <c r="H102" s="13" t="s">
        <v>11</v>
      </c>
      <c r="O102" s="6"/>
      <c r="P102" s="7"/>
    </row>
    <row r="103" spans="1:16" customFormat="1" ht="15" x14ac:dyDescent="0.25">
      <c r="A103" s="66" t="s">
        <v>454</v>
      </c>
      <c r="B103" s="67"/>
      <c r="C103" s="67"/>
      <c r="D103" s="67"/>
      <c r="E103" s="67"/>
      <c r="F103" s="67"/>
      <c r="G103" s="40">
        <f>SUM(G104:G115)</f>
        <v>0</v>
      </c>
      <c r="O103" s="6" t="s">
        <v>454</v>
      </c>
      <c r="P103" s="7"/>
    </row>
    <row r="104" spans="1:16" customFormat="1" ht="33.75" x14ac:dyDescent="0.25">
      <c r="A104" s="8">
        <f>IF(H104&lt;&gt;"",COUNTA(H$1:H104),"")</f>
        <v>85</v>
      </c>
      <c r="B104" s="9" t="s">
        <v>455</v>
      </c>
      <c r="C104" s="10" t="s">
        <v>456</v>
      </c>
      <c r="D104" s="11" t="s">
        <v>10</v>
      </c>
      <c r="E104" s="16">
        <v>0.92800000000000005</v>
      </c>
      <c r="F104" s="39"/>
      <c r="G104" s="39">
        <f t="shared" si="1"/>
        <v>0</v>
      </c>
      <c r="H104" s="13" t="s">
        <v>11</v>
      </c>
      <c r="O104" s="6"/>
      <c r="P104" s="7"/>
    </row>
    <row r="105" spans="1:16" customFormat="1" ht="90" x14ac:dyDescent="0.25">
      <c r="A105" s="8">
        <f>IF(H105&lt;&gt;"",COUNTA(H$1:H105),"")</f>
        <v>86</v>
      </c>
      <c r="B105" s="9" t="s">
        <v>331</v>
      </c>
      <c r="C105" s="10" t="s">
        <v>457</v>
      </c>
      <c r="D105" s="11" t="s">
        <v>10</v>
      </c>
      <c r="E105" s="16">
        <v>8.577</v>
      </c>
      <c r="F105" s="39"/>
      <c r="G105" s="39">
        <f t="shared" si="1"/>
        <v>0</v>
      </c>
      <c r="H105" s="13" t="s">
        <v>11</v>
      </c>
      <c r="O105" s="6"/>
      <c r="P105" s="7"/>
    </row>
    <row r="106" spans="1:16" customFormat="1" ht="78.75" x14ac:dyDescent="0.25">
      <c r="A106" s="8">
        <f>IF(H106&lt;&gt;"",COUNTA(H$1:H106),"")</f>
        <v>87</v>
      </c>
      <c r="B106" s="9" t="s">
        <v>458</v>
      </c>
      <c r="C106" s="10" t="s">
        <v>459</v>
      </c>
      <c r="D106" s="11" t="s">
        <v>10</v>
      </c>
      <c r="E106" s="16">
        <v>-8.577</v>
      </c>
      <c r="F106" s="39"/>
      <c r="G106" s="39">
        <f t="shared" si="1"/>
        <v>0</v>
      </c>
      <c r="H106" s="13" t="s">
        <v>11</v>
      </c>
      <c r="O106" s="6"/>
      <c r="P106" s="7"/>
    </row>
    <row r="107" spans="1:16" customFormat="1" ht="45" x14ac:dyDescent="0.25">
      <c r="A107" s="8">
        <f>IF(H107&lt;&gt;"",COUNTA(H$1:H107),"")</f>
        <v>88</v>
      </c>
      <c r="B107" s="9" t="s">
        <v>334</v>
      </c>
      <c r="C107" s="10" t="s">
        <v>460</v>
      </c>
      <c r="D107" s="11" t="s">
        <v>68</v>
      </c>
      <c r="E107" s="18">
        <v>0.13596</v>
      </c>
      <c r="F107" s="39"/>
      <c r="G107" s="39">
        <f t="shared" si="1"/>
        <v>0</v>
      </c>
      <c r="H107" s="13" t="s">
        <v>11</v>
      </c>
      <c r="O107" s="6"/>
      <c r="P107" s="7"/>
    </row>
    <row r="108" spans="1:16" customFormat="1" ht="22.5" x14ac:dyDescent="0.25">
      <c r="A108" s="8">
        <f>IF(H108&lt;&gt;"",COUNTA(H$1:H108),"")</f>
        <v>89</v>
      </c>
      <c r="B108" s="9" t="s">
        <v>337</v>
      </c>
      <c r="C108" s="10" t="s">
        <v>461</v>
      </c>
      <c r="D108" s="11" t="s">
        <v>68</v>
      </c>
      <c r="E108" s="18">
        <v>0.62744</v>
      </c>
      <c r="F108" s="39"/>
      <c r="G108" s="39">
        <f t="shared" si="1"/>
        <v>0</v>
      </c>
      <c r="H108" s="13" t="s">
        <v>11</v>
      </c>
      <c r="O108" s="6"/>
      <c r="P108" s="7"/>
    </row>
    <row r="109" spans="1:16" customFormat="1" ht="22.5" x14ac:dyDescent="0.25">
      <c r="A109" s="8">
        <f>IF(H109&lt;&gt;"",COUNTA(H$1:H109),"")</f>
        <v>90</v>
      </c>
      <c r="B109" s="9" t="s">
        <v>462</v>
      </c>
      <c r="C109" s="10" t="s">
        <v>463</v>
      </c>
      <c r="D109" s="11" t="s">
        <v>46</v>
      </c>
      <c r="E109" s="18">
        <v>3.5479999999999998E-2</v>
      </c>
      <c r="F109" s="39"/>
      <c r="G109" s="39">
        <f t="shared" si="1"/>
        <v>0</v>
      </c>
      <c r="H109" s="13" t="s">
        <v>11</v>
      </c>
      <c r="O109" s="6"/>
      <c r="P109" s="7"/>
    </row>
    <row r="110" spans="1:16" customFormat="1" ht="22.5" x14ac:dyDescent="0.25">
      <c r="A110" s="8">
        <f>IF(H110&lt;&gt;"",COUNTA(H$1:H110),"")</f>
        <v>91</v>
      </c>
      <c r="B110" s="9" t="s">
        <v>341</v>
      </c>
      <c r="C110" s="10" t="s">
        <v>315</v>
      </c>
      <c r="D110" s="11" t="s">
        <v>68</v>
      </c>
      <c r="E110" s="12">
        <v>6.5515999999999996</v>
      </c>
      <c r="F110" s="39"/>
      <c r="G110" s="39">
        <f t="shared" si="1"/>
        <v>0</v>
      </c>
      <c r="H110" s="13" t="s">
        <v>11</v>
      </c>
      <c r="O110" s="6"/>
      <c r="P110" s="7"/>
    </row>
    <row r="111" spans="1:16" customFormat="1" ht="22.5" x14ac:dyDescent="0.25">
      <c r="A111" s="8">
        <f>IF(H111&lt;&gt;"",COUNTA(H$1:H111),"")</f>
        <v>92</v>
      </c>
      <c r="B111" s="9" t="s">
        <v>464</v>
      </c>
      <c r="C111" s="10" t="s">
        <v>465</v>
      </c>
      <c r="D111" s="11" t="s">
        <v>371</v>
      </c>
      <c r="E111" s="17">
        <v>1.3</v>
      </c>
      <c r="F111" s="39"/>
      <c r="G111" s="39">
        <f t="shared" si="1"/>
        <v>0</v>
      </c>
      <c r="H111" s="13" t="s">
        <v>11</v>
      </c>
      <c r="O111" s="6"/>
      <c r="P111" s="7"/>
    </row>
    <row r="112" spans="1:16" customFormat="1" ht="22.5" x14ac:dyDescent="0.25">
      <c r="A112" s="8">
        <f>IF(H112&lt;&gt;"",COUNTA(H$1:H112),"")</f>
        <v>93</v>
      </c>
      <c r="B112" s="9" t="s">
        <v>466</v>
      </c>
      <c r="C112" s="10" t="s">
        <v>467</v>
      </c>
      <c r="D112" s="11" t="s">
        <v>198</v>
      </c>
      <c r="E112" s="12">
        <v>7.1499999999999994E-2</v>
      </c>
      <c r="F112" s="39"/>
      <c r="G112" s="39">
        <f t="shared" si="1"/>
        <v>0</v>
      </c>
      <c r="H112" s="13" t="s">
        <v>11</v>
      </c>
      <c r="O112" s="6"/>
      <c r="P112" s="7"/>
    </row>
    <row r="113" spans="1:16" customFormat="1" ht="22.5" x14ac:dyDescent="0.25">
      <c r="A113" s="8">
        <f>IF(H113&lt;&gt;"",COUNTA(H$1:H113),"")</f>
        <v>94</v>
      </c>
      <c r="B113" s="9" t="s">
        <v>468</v>
      </c>
      <c r="C113" s="10" t="s">
        <v>469</v>
      </c>
      <c r="D113" s="11" t="s">
        <v>470</v>
      </c>
      <c r="E113" s="12">
        <v>7.1499999999999994E-2</v>
      </c>
      <c r="F113" s="39"/>
      <c r="G113" s="39">
        <f t="shared" si="1"/>
        <v>0</v>
      </c>
      <c r="H113" s="13" t="s">
        <v>11</v>
      </c>
      <c r="O113" s="6"/>
      <c r="P113" s="7"/>
    </row>
    <row r="114" spans="1:16" customFormat="1" ht="33.75" x14ac:dyDescent="0.25">
      <c r="A114" s="8">
        <f>IF(H114&lt;&gt;"",COUNTA(H$1:H114),"")</f>
        <v>95</v>
      </c>
      <c r="B114" s="9" t="s">
        <v>471</v>
      </c>
      <c r="C114" s="10" t="s">
        <v>472</v>
      </c>
      <c r="D114" s="11" t="s">
        <v>128</v>
      </c>
      <c r="E114" s="12">
        <v>19.217099999999999</v>
      </c>
      <c r="F114" s="39"/>
      <c r="G114" s="39">
        <f t="shared" si="1"/>
        <v>0</v>
      </c>
      <c r="H114" s="13" t="s">
        <v>11</v>
      </c>
      <c r="O114" s="6"/>
      <c r="P114" s="7"/>
    </row>
    <row r="115" spans="1:16" customFormat="1" ht="15" x14ac:dyDescent="0.25">
      <c r="A115" s="61" t="s">
        <v>473</v>
      </c>
      <c r="B115" s="61"/>
      <c r="C115" s="61"/>
      <c r="D115" s="61"/>
      <c r="E115" s="61"/>
      <c r="F115" s="61"/>
      <c r="G115" s="34">
        <f>SUM(G116:G117)</f>
        <v>0</v>
      </c>
      <c r="O115" s="6"/>
      <c r="P115" s="7" t="s">
        <v>473</v>
      </c>
    </row>
    <row r="116" spans="1:16" customFormat="1" ht="22.5" x14ac:dyDescent="0.25">
      <c r="A116" s="8">
        <f>IF(H116&lt;&gt;"",COUNTA(H$1:H116),"")</f>
        <v>96</v>
      </c>
      <c r="B116" s="9" t="s">
        <v>349</v>
      </c>
      <c r="C116" s="10" t="s">
        <v>474</v>
      </c>
      <c r="D116" s="11" t="s">
        <v>193</v>
      </c>
      <c r="E116" s="14">
        <v>0.04</v>
      </c>
      <c r="F116" s="39"/>
      <c r="G116" s="39">
        <f t="shared" si="1"/>
        <v>0</v>
      </c>
      <c r="H116" s="13" t="s">
        <v>11</v>
      </c>
      <c r="O116" s="6"/>
      <c r="P116" s="7"/>
    </row>
    <row r="117" spans="1:16" customFormat="1" ht="45" x14ac:dyDescent="0.25">
      <c r="A117" s="8">
        <f>IF(H117&lt;&gt;"",COUNTA(H$1:H117),"")</f>
        <v>97</v>
      </c>
      <c r="B117" s="9" t="s">
        <v>475</v>
      </c>
      <c r="C117" s="10" t="s">
        <v>476</v>
      </c>
      <c r="D117" s="11" t="s">
        <v>195</v>
      </c>
      <c r="E117" s="14">
        <v>0.04</v>
      </c>
      <c r="F117" s="39"/>
      <c r="G117" s="39">
        <f t="shared" si="1"/>
        <v>0</v>
      </c>
      <c r="H117" s="13" t="s">
        <v>11</v>
      </c>
      <c r="O117" s="6"/>
      <c r="P117" s="7"/>
    </row>
    <row r="118" spans="1:16" customFormat="1" ht="15" x14ac:dyDescent="0.25">
      <c r="A118" s="66" t="s">
        <v>477</v>
      </c>
      <c r="B118" s="67"/>
      <c r="C118" s="67"/>
      <c r="D118" s="67"/>
      <c r="E118" s="67"/>
      <c r="F118" s="67"/>
      <c r="G118" s="40">
        <f>SUM(G120:G126)</f>
        <v>0</v>
      </c>
      <c r="O118" s="6" t="s">
        <v>477</v>
      </c>
      <c r="P118" s="7"/>
    </row>
    <row r="119" spans="1:16" customFormat="1" ht="15" x14ac:dyDescent="0.25">
      <c r="A119" s="62" t="s">
        <v>132</v>
      </c>
      <c r="B119" s="62"/>
      <c r="C119" s="62"/>
      <c r="D119" s="62"/>
      <c r="E119" s="62"/>
      <c r="F119" s="62"/>
      <c r="G119" s="39"/>
      <c r="O119" s="6"/>
      <c r="P119" s="7" t="s">
        <v>132</v>
      </c>
    </row>
    <row r="120" spans="1:16" customFormat="1" ht="33.75" x14ac:dyDescent="0.25">
      <c r="A120" s="8">
        <f>IF(H120&lt;&gt;"",COUNTA(H$1:H120),"")</f>
        <v>98</v>
      </c>
      <c r="B120" s="9" t="s">
        <v>478</v>
      </c>
      <c r="C120" s="10" t="s">
        <v>134</v>
      </c>
      <c r="D120" s="11" t="s">
        <v>135</v>
      </c>
      <c r="E120" s="17">
        <v>173.8</v>
      </c>
      <c r="F120" s="39"/>
      <c r="G120" s="39">
        <f t="shared" si="1"/>
        <v>0</v>
      </c>
      <c r="H120" s="13" t="s">
        <v>11</v>
      </c>
      <c r="O120" s="6"/>
      <c r="P120" s="7"/>
    </row>
    <row r="121" spans="1:16" customFormat="1" ht="22.5" x14ac:dyDescent="0.25">
      <c r="A121" s="8">
        <f>IF(H121&lt;&gt;"",COUNTA(H$1:H121),"")</f>
        <v>99</v>
      </c>
      <c r="B121" s="9" t="s">
        <v>479</v>
      </c>
      <c r="C121" s="10" t="s">
        <v>137</v>
      </c>
      <c r="D121" s="11" t="s">
        <v>138</v>
      </c>
      <c r="E121" s="17">
        <v>173.8</v>
      </c>
      <c r="F121" s="39"/>
      <c r="G121" s="39">
        <f t="shared" si="1"/>
        <v>0</v>
      </c>
      <c r="H121" s="13" t="s">
        <v>11</v>
      </c>
      <c r="O121" s="6"/>
      <c r="P121" s="7"/>
    </row>
    <row r="122" spans="1:16" customFormat="1" ht="45" x14ac:dyDescent="0.25">
      <c r="A122" s="8">
        <f>IF(H122&lt;&gt;"",COUNTA(H$1:H122),"")</f>
        <v>100</v>
      </c>
      <c r="B122" s="9" t="s">
        <v>480</v>
      </c>
      <c r="C122" s="10" t="s">
        <v>140</v>
      </c>
      <c r="D122" s="11" t="s">
        <v>141</v>
      </c>
      <c r="E122" s="17">
        <v>173.8</v>
      </c>
      <c r="F122" s="39"/>
      <c r="G122" s="39">
        <f t="shared" si="1"/>
        <v>0</v>
      </c>
      <c r="H122" s="13" t="s">
        <v>11</v>
      </c>
      <c r="O122" s="6"/>
      <c r="P122" s="7"/>
    </row>
    <row r="123" spans="1:16" customFormat="1" ht="45" x14ac:dyDescent="0.25">
      <c r="A123" s="8">
        <f>IF(H123&lt;&gt;"",COUNTA(H$1:H123),"")</f>
        <v>101</v>
      </c>
      <c r="B123" s="9" t="s">
        <v>481</v>
      </c>
      <c r="C123" s="10" t="s">
        <v>482</v>
      </c>
      <c r="D123" s="11" t="s">
        <v>147</v>
      </c>
      <c r="E123" s="16">
        <v>1.738</v>
      </c>
      <c r="F123" s="39"/>
      <c r="G123" s="39">
        <f t="shared" si="1"/>
        <v>0</v>
      </c>
      <c r="H123" s="13" t="s">
        <v>11</v>
      </c>
      <c r="O123" s="6"/>
      <c r="P123" s="7"/>
    </row>
    <row r="124" spans="1:16" customFormat="1" ht="15" x14ac:dyDescent="0.25">
      <c r="A124" s="8">
        <f>IF(H124&lt;&gt;"",COUNTA(H$1:H124),"")</f>
        <v>102</v>
      </c>
      <c r="B124" s="9" t="s">
        <v>483</v>
      </c>
      <c r="C124" s="10" t="s">
        <v>327</v>
      </c>
      <c r="D124" s="11" t="s">
        <v>152</v>
      </c>
      <c r="E124" s="16">
        <v>33.890999999999998</v>
      </c>
      <c r="F124" s="39"/>
      <c r="G124" s="39">
        <f t="shared" si="1"/>
        <v>0</v>
      </c>
      <c r="H124" s="13" t="s">
        <v>11</v>
      </c>
      <c r="O124" s="6"/>
      <c r="P124" s="7"/>
    </row>
    <row r="125" spans="1:16" customFormat="1" ht="45" x14ac:dyDescent="0.25">
      <c r="A125" s="8">
        <f>IF(H125&lt;&gt;"",COUNTA(H$1:H125),"")</f>
        <v>103</v>
      </c>
      <c r="B125" s="9" t="s">
        <v>484</v>
      </c>
      <c r="C125" s="10" t="s">
        <v>485</v>
      </c>
      <c r="D125" s="11" t="s">
        <v>147</v>
      </c>
      <c r="E125" s="16">
        <v>1.738</v>
      </c>
      <c r="F125" s="39"/>
      <c r="G125" s="39">
        <f t="shared" si="1"/>
        <v>0</v>
      </c>
      <c r="H125" s="13" t="s">
        <v>11</v>
      </c>
      <c r="O125" s="6"/>
      <c r="P125" s="7"/>
    </row>
    <row r="126" spans="1:16" customFormat="1" ht="15" x14ac:dyDescent="0.25">
      <c r="A126" s="8">
        <f>IF(H126&lt;&gt;"",COUNTA(H$1:H126),"")</f>
        <v>104</v>
      </c>
      <c r="B126" s="9" t="s">
        <v>486</v>
      </c>
      <c r="C126" s="10" t="s">
        <v>332</v>
      </c>
      <c r="D126" s="11" t="s">
        <v>152</v>
      </c>
      <c r="E126" s="12">
        <v>81.338399999999993</v>
      </c>
      <c r="F126" s="39"/>
      <c r="G126" s="39">
        <f t="shared" si="1"/>
        <v>0</v>
      </c>
      <c r="H126" s="13" t="s">
        <v>11</v>
      </c>
      <c r="O126" s="6"/>
      <c r="P126" s="7"/>
    </row>
    <row r="127" spans="1:16" customFormat="1" ht="15" x14ac:dyDescent="0.25">
      <c r="A127" s="66" t="s">
        <v>487</v>
      </c>
      <c r="B127" s="67"/>
      <c r="C127" s="67"/>
      <c r="D127" s="67"/>
      <c r="E127" s="67"/>
      <c r="F127" s="67"/>
      <c r="G127" s="40"/>
      <c r="O127" s="6" t="s">
        <v>487</v>
      </c>
      <c r="P127" s="7"/>
    </row>
    <row r="128" spans="1:16" customFormat="1" ht="36.75" customHeight="1" x14ac:dyDescent="0.25"/>
    <row r="130" spans="2:6" customFormat="1" ht="15" x14ac:dyDescent="0.25">
      <c r="B130" s="19"/>
      <c r="D130" s="19"/>
      <c r="F130" s="19"/>
    </row>
    <row r="135" spans="2:6" customFormat="1" ht="15" x14ac:dyDescent="0.25">
      <c r="C135" s="20"/>
    </row>
    <row r="136" spans="2:6" customFormat="1" ht="15" x14ac:dyDescent="0.25">
      <c r="C136" s="20"/>
    </row>
    <row r="137" spans="2:6" customFormat="1" ht="15" x14ac:dyDescent="0.25">
      <c r="C137" s="20"/>
    </row>
  </sheetData>
  <mergeCells count="19">
    <mergeCell ref="A70:F70"/>
    <mergeCell ref="A2:F2"/>
    <mergeCell ref="A6:F6"/>
    <mergeCell ref="A7:F7"/>
    <mergeCell ref="A10:F10"/>
    <mergeCell ref="A20:F20"/>
    <mergeCell ref="A32:F32"/>
    <mergeCell ref="A44:F44"/>
    <mergeCell ref="A53:F53"/>
    <mergeCell ref="A63:F63"/>
    <mergeCell ref="A118:F118"/>
    <mergeCell ref="A119:F119"/>
    <mergeCell ref="A127:F127"/>
    <mergeCell ref="A75:F75"/>
    <mergeCell ref="A79:F79"/>
    <mergeCell ref="A90:F90"/>
    <mergeCell ref="A95:F95"/>
    <mergeCell ref="A103:F103"/>
    <mergeCell ref="A115:F1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инструкция по заполнению КП</vt:lpstr>
      <vt:lpstr>КП</vt:lpstr>
      <vt:lpstr>ГТ 17,18</vt:lpstr>
      <vt:lpstr>Берег.ст.</vt:lpstr>
      <vt:lpstr>ПС 2002</vt:lpstr>
      <vt:lpstr>КП!Область_печати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2024-04-04T06:18:03Z</dcterms:modified>
</cp:coreProperties>
</file>