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ieva\Desktop\1.1 и 1.2\1.2\"/>
    </mc:Choice>
  </mc:AlternateContent>
  <bookViews>
    <workbookView xWindow="-120" yWindow="-120" windowWidth="33840" windowHeight="18540"/>
  </bookViews>
  <sheets>
    <sheet name="Пр.№ 1 КП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4" i="5" l="1"/>
  <c r="D63" i="5"/>
  <c r="D53" i="5"/>
  <c r="D49" i="5"/>
  <c r="D45" i="5"/>
  <c r="D42" i="5"/>
  <c r="D41" i="5"/>
  <c r="D38" i="5"/>
  <c r="D36" i="5"/>
  <c r="D33" i="5"/>
  <c r="D32" i="5"/>
  <c r="D29" i="5"/>
  <c r="D22" i="5"/>
  <c r="D18" i="5"/>
  <c r="D8" i="5"/>
  <c r="D10" i="5" s="1"/>
  <c r="D9" i="5" l="1"/>
</calcChain>
</file>

<file path=xl/sharedStrings.xml><?xml version="1.0" encoding="utf-8"?>
<sst xmlns="http://schemas.openxmlformats.org/spreadsheetml/2006/main" count="175" uniqueCount="124">
  <si>
    <t>м2</t>
  </si>
  <si>
    <t>м3</t>
  </si>
  <si>
    <t>Геодезические работы. Исполнительная съемка</t>
  </si>
  <si>
    <t>Объем</t>
  </si>
  <si>
    <t>тн</t>
  </si>
  <si>
    <t>к-т</t>
  </si>
  <si>
    <t>Ед.измерения</t>
  </si>
  <si>
    <t>Наименование работ</t>
  </si>
  <si>
    <t>№ пп</t>
  </si>
  <si>
    <t>Примечание</t>
  </si>
  <si>
    <t>Цена за ед., руб. без учета НДС</t>
  </si>
  <si>
    <t>Цена за ед., руб. с учетом НДС*</t>
  </si>
  <si>
    <t>Стоимость, руб. без учета НДС</t>
  </si>
  <si>
    <t>Стоимость, руб. с учетом НДС*</t>
  </si>
  <si>
    <t xml:space="preserve">Расчет стоимости </t>
  </si>
  <si>
    <t>ИТОГО, стоимость работ</t>
  </si>
  <si>
    <t>х</t>
  </si>
  <si>
    <t>*В случае, если организация работает по УСН, столбцы 6 и 8 не заполняются, в них необходимо указать «НДС не облагается».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</si>
  <si>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</si>
  <si>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</si>
  <si>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</si>
  <si>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</si>
  <si>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</si>
  <si>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Приложение № 1 Коммерческое предложение к Форме № 1</t>
  </si>
  <si>
    <t xml:space="preserve"> комплекса подготовительных работ, включая: земляные работы, устройство площадок под ВЗиС, устройство временных дорог и водоотводных канав в составе подготовительного этапа на объекте: «Современный межвузовский кампус в г. Томске»</t>
  </si>
  <si>
    <t>1</t>
  </si>
  <si>
    <t>Земляные работы для временных площадок строительного городка, складов МТР, стоянок техники, временных дорог</t>
  </si>
  <si>
    <t>1.1</t>
  </si>
  <si>
    <t>Снятие бульдозером растительного слоя</t>
  </si>
  <si>
    <t>1.2</t>
  </si>
  <si>
    <t>Погрузо-разгрузочные работы снятого ПРС (К=1,4)</t>
  </si>
  <si>
    <t>1.3</t>
  </si>
  <si>
    <t>Перевозка ПРС на расстояние до 1 км, коэф 1,4 рыхлости</t>
  </si>
  <si>
    <t>1.4</t>
  </si>
  <si>
    <t>Работа на отвале/складе временного хранения ПРС (в смете с учетом коэф-т разрыхления К=1,4)</t>
  </si>
  <si>
    <t>1.5</t>
  </si>
  <si>
    <t>Выравнивание основания после снятия слоя ПРС, с уплотнением основания виброкатком</t>
  </si>
  <si>
    <t>1.6</t>
  </si>
  <si>
    <t>Временные площадки МТР, вахтовый городок, моечные посты</t>
  </si>
  <si>
    <t>2.1</t>
  </si>
  <si>
    <t>Вынос в натуру границ врем. площадок, вахтового городка и моечных постов</t>
  </si>
  <si>
    <t>2.2</t>
  </si>
  <si>
    <t>Подсыпка временных площадок в отметки (песком)</t>
  </si>
  <si>
    <t>2.2.1</t>
  </si>
  <si>
    <t>Работа: подсыпка площадки в отметку (песок)</t>
  </si>
  <si>
    <t>2.2.2</t>
  </si>
  <si>
    <t>МТР: песок средней крупности (ГОСТ 8736-2014)</t>
  </si>
  <si>
    <t>2.3</t>
  </si>
  <si>
    <t>Выравнивание и уплотнение песка виброкатком</t>
  </si>
  <si>
    <t>2.4</t>
  </si>
  <si>
    <t>Подсыпка временных площадок из щебня (200мм)</t>
  </si>
  <si>
    <t>2.4.1</t>
  </si>
  <si>
    <t>Работа: подсыпка временных площадок из щебня (200мм)</t>
  </si>
  <si>
    <t>2.4.2</t>
  </si>
  <si>
    <t>МТР: щебень фр.20-40</t>
  </si>
  <si>
    <t>2.5</t>
  </si>
  <si>
    <t>Выравнивание и уплотнение щебня катком</t>
  </si>
  <si>
    <t>2.6</t>
  </si>
  <si>
    <t>Укладка плит ПДН 6х2 (0,14м)</t>
  </si>
  <si>
    <t>2.6.1</t>
  </si>
  <si>
    <t>Работа: укладка плит ПДН 6х2</t>
  </si>
  <si>
    <t>шт</t>
  </si>
  <si>
    <t>2.6.2</t>
  </si>
  <si>
    <t>МТР: плиты ПДН 6х2 (0,14)</t>
  </si>
  <si>
    <t>Устройство временных дорог, водоотводных канав</t>
  </si>
  <si>
    <t>3.1</t>
  </si>
  <si>
    <t>Устройство водоотводных канав (дренаж) - длина 6 706 м, глубина 1,5м, ширина 1 м (выемка грунта)</t>
  </si>
  <si>
    <t>3.2</t>
  </si>
  <si>
    <t>Погрузка и перевозка грунта в места складирования до 1 км</t>
  </si>
  <si>
    <t>3.3</t>
  </si>
  <si>
    <t>Уплотнение грунта под временные дороги</t>
  </si>
  <si>
    <t>3.4</t>
  </si>
  <si>
    <t>Укладка геотекстиля, плотность 300 г/м2:</t>
  </si>
  <si>
    <t>3.4.1</t>
  </si>
  <si>
    <t>Работа: укладка геотекстиля</t>
  </si>
  <si>
    <t>3.4.2</t>
  </si>
  <si>
    <t>МТР: геотекстиль, плотность 300 г/м2</t>
  </si>
  <si>
    <t>3.5</t>
  </si>
  <si>
    <t>Подсыпка временных дорог из песка толщиной слоя 300мм</t>
  </si>
  <si>
    <t>3.5.1</t>
  </si>
  <si>
    <t>Работа: устройство насыпи из песка (толщина слоя 300мм)</t>
  </si>
  <si>
    <t>3.5.2</t>
  </si>
  <si>
    <t>3.6</t>
  </si>
  <si>
    <t>Выравнивание подстилающего слоя песка</t>
  </si>
  <si>
    <t>3.7</t>
  </si>
  <si>
    <t>3.8</t>
  </si>
  <si>
    <t>Подсыпка временных дорог из щебня (200мм)</t>
  </si>
  <si>
    <t>3.8.1</t>
  </si>
  <si>
    <t xml:space="preserve">Работа: подсыпка временных дорог из щебня </t>
  </si>
  <si>
    <t>3.8.2</t>
  </si>
  <si>
    <t>МТР: щебень М1000-1200 фр.40-70 с расклинцовкой ГОСТ 8267-93</t>
  </si>
  <si>
    <t>3.9</t>
  </si>
  <si>
    <t xml:space="preserve">Выравнивание и уплотнение щебня катком </t>
  </si>
  <si>
    <t>3.10</t>
  </si>
  <si>
    <t>Укладка плит ПАГ-14 (6х2)</t>
  </si>
  <si>
    <t>3.10.1</t>
  </si>
  <si>
    <t>Работа: укладка плит ПАГ-14 (6х2)</t>
  </si>
  <si>
    <t>3.10.2</t>
  </si>
  <si>
    <t>МТР: плиты ПАГ-14</t>
  </si>
  <si>
    <t>Устройство площадок под КПП и весовой пост</t>
  </si>
  <si>
    <t>4.1</t>
  </si>
  <si>
    <t>4.1.1</t>
  </si>
  <si>
    <t>4.1.2</t>
  </si>
  <si>
    <t>4.2</t>
  </si>
  <si>
    <t>Уплотнение щебня виброкатком</t>
  </si>
  <si>
    <t>4.3</t>
  </si>
  <si>
    <t>Подсыпка площадки в отметку (песок)</t>
  </si>
  <si>
    <t>4.3.1</t>
  </si>
  <si>
    <t>4.3.2</t>
  </si>
  <si>
    <t>4.4</t>
  </si>
  <si>
    <t>Уплотнение песка виброкатком</t>
  </si>
  <si>
    <t>4.5</t>
  </si>
  <si>
    <t>Устройство основания из плит ПДН 6х2 (0,14м) под КПП</t>
  </si>
  <si>
    <t>4.5.1</t>
  </si>
  <si>
    <t>4.5.2</t>
  </si>
  <si>
    <t>4.6</t>
  </si>
  <si>
    <t>Устройство основания из плит ПДН 6х2 (0,14м) под весовой пост</t>
  </si>
  <si>
    <t>4.6.1</t>
  </si>
  <si>
    <t>4.6.2</t>
  </si>
  <si>
    <t>Устройство площадок под БМЗ</t>
  </si>
  <si>
    <t>5.1</t>
  </si>
  <si>
    <t>5.1.1</t>
  </si>
  <si>
    <t>5.1.2</t>
  </si>
  <si>
    <t>В итоговую стоимость предложения должны быть включены все возможные расходы, связанные с выполнением Работ (включая закупку и доставку на объект всех необходимых материалов, любые затраты, связанные с использованием всей необходимой техники), в том числе: вознаграждение Исполнителя, расходы на уплату налогов и других обязательных платежей, все иные непредвиденные затраты, связанные с выполнением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</si>
</sst>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204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wrapText="1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3" fontId="14" fillId="2" borderId="12" xfId="0" applyNumberFormat="1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4" fillId="2" borderId="14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 vertical="center" wrapText="1"/>
    </xf>
    <xf numFmtId="3" fontId="14" fillId="0" borderId="14" xfId="0" applyNumberFormat="1" applyFont="1" applyFill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0" fontId="14" fillId="5" borderId="14" xfId="0" applyFont="1" applyFill="1" applyBorder="1"/>
    <xf numFmtId="3" fontId="14" fillId="5" borderId="13" xfId="0" applyNumberFormat="1" applyFont="1" applyFill="1" applyBorder="1" applyAlignment="1">
      <alignment horizontal="center" vertical="center"/>
    </xf>
    <xf numFmtId="49" fontId="14" fillId="5" borderId="11" xfId="0" applyNumberFormat="1" applyFont="1" applyFill="1" applyBorder="1" applyAlignment="1">
      <alignment horizontal="center" vertical="center"/>
    </xf>
    <xf numFmtId="3" fontId="14" fillId="5" borderId="14" xfId="0" applyNumberFormat="1" applyFont="1" applyFill="1" applyBorder="1" applyAlignment="1">
      <alignment horizontal="center"/>
    </xf>
    <xf numFmtId="3" fontId="14" fillId="5" borderId="14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0" fontId="14" fillId="0" borderId="14" xfId="0" applyFont="1" applyFill="1" applyBorder="1"/>
    <xf numFmtId="3" fontId="14" fillId="0" borderId="14" xfId="0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>
      <alignment horizontal="center" vertical="center"/>
    </xf>
    <xf numFmtId="0" fontId="14" fillId="5" borderId="17" xfId="0" applyFont="1" applyFill="1" applyBorder="1"/>
    <xf numFmtId="49" fontId="14" fillId="5" borderId="14" xfId="0" applyNumberFormat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vertical="center" wrapText="1"/>
    </xf>
    <xf numFmtId="49" fontId="14" fillId="2" borderId="17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49" fontId="14" fillId="5" borderId="17" xfId="0" applyNumberFormat="1" applyFont="1" applyFill="1" applyBorder="1" applyAlignment="1">
      <alignment horizontal="center" vertical="center"/>
    </xf>
    <xf numFmtId="3" fontId="14" fillId="5" borderId="17" xfId="0" applyNumberFormat="1" applyFont="1" applyFill="1" applyBorder="1" applyAlignment="1">
      <alignment horizontal="center"/>
    </xf>
    <xf numFmtId="0" fontId="14" fillId="0" borderId="3" xfId="0" applyFont="1" applyFill="1" applyBorder="1"/>
    <xf numFmtId="49" fontId="14" fillId="2" borderId="16" xfId="0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>
      <alignment horizontal="left" vertical="center"/>
    </xf>
    <xf numFmtId="3" fontId="14" fillId="0" borderId="16" xfId="0" applyNumberFormat="1" applyFont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49" fontId="15" fillId="5" borderId="11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left" vertical="center" wrapText="1"/>
    </xf>
    <xf numFmtId="3" fontId="14" fillId="5" borderId="15" xfId="0" applyNumberFormat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3" fontId="14" fillId="5" borderId="11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49" fontId="15" fillId="5" borderId="14" xfId="0" applyNumberFormat="1" applyFont="1" applyFill="1" applyBorder="1" applyAlignment="1">
      <alignment horizontal="center" vertical="center"/>
    </xf>
    <xf numFmtId="3" fontId="14" fillId="5" borderId="15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center" wrapText="1"/>
    </xf>
    <xf numFmtId="3" fontId="14" fillId="0" borderId="15" xfId="0" applyNumberFormat="1" applyFont="1" applyFill="1" applyBorder="1" applyAlignment="1">
      <alignment horizontal="center"/>
    </xf>
    <xf numFmtId="49" fontId="15" fillId="5" borderId="18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 wrapText="1"/>
    </xf>
    <xf numFmtId="3" fontId="14" fillId="5" borderId="17" xfId="0" applyNumberFormat="1" applyFont="1" applyFill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7" fillId="5" borderId="13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3" fontId="14" fillId="2" borderId="11" xfId="0" applyNumberFormat="1" applyFont="1" applyFill="1" applyBorder="1" applyAlignment="1">
      <alignment horizontal="center" vertical="center"/>
    </xf>
    <xf numFmtId="49" fontId="17" fillId="5" borderId="11" xfId="0" applyNumberFormat="1" applyFont="1" applyFill="1" applyBorder="1" applyAlignment="1">
      <alignment horizontal="center" vertical="center"/>
    </xf>
    <xf numFmtId="0" fontId="14" fillId="5" borderId="3" xfId="0" applyFont="1" applyFill="1" applyBorder="1"/>
    <xf numFmtId="49" fontId="17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14" fillId="2" borderId="11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7" xfId="0" applyFont="1" applyFill="1" applyBorder="1" applyAlignment="1">
      <alignment horizontal="left" vertical="center" wrapText="1"/>
    </xf>
    <xf numFmtId="3" fontId="14" fillId="2" borderId="27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0" fontId="14" fillId="5" borderId="11" xfId="0" applyFont="1" applyFill="1" applyBorder="1"/>
    <xf numFmtId="0" fontId="0" fillId="0" borderId="10" xfId="0" applyBorder="1" applyAlignment="1"/>
    <xf numFmtId="0" fontId="0" fillId="0" borderId="24" xfId="0" applyBorder="1" applyAlignment="1"/>
    <xf numFmtId="0" fontId="0" fillId="4" borderId="0" xfId="0" applyFill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horizontal="center" vertical="center"/>
    </xf>
    <xf numFmtId="0" fontId="14" fillId="0" borderId="28" xfId="0" applyFont="1" applyFill="1" applyBorder="1"/>
    <xf numFmtId="3" fontId="14" fillId="0" borderId="17" xfId="0" applyNumberFormat="1" applyFont="1" applyBorder="1" applyAlignment="1">
      <alignment horizontal="center" vertical="center"/>
    </xf>
    <xf numFmtId="4" fontId="2" fillId="5" borderId="21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28" workbookViewId="0">
      <selection activeCell="F21" sqref="F21"/>
    </sheetView>
  </sheetViews>
  <sheetFormatPr defaultRowHeight="15" x14ac:dyDescent="0.25"/>
  <cols>
    <col min="2" max="2" width="93" customWidth="1"/>
    <col min="3" max="9" width="17.7109375" customWidth="1"/>
    <col min="10" max="12" width="9.140625" customWidth="1"/>
  </cols>
  <sheetData>
    <row r="1" spans="1:11" ht="27" customHeight="1" x14ac:dyDescent="0.25">
      <c r="A1" s="3"/>
      <c r="B1" s="30"/>
      <c r="C1" s="31"/>
      <c r="D1" s="31"/>
      <c r="E1" s="32" t="s">
        <v>23</v>
      </c>
      <c r="F1" s="33"/>
      <c r="G1" s="33"/>
      <c r="H1" s="33"/>
      <c r="I1" s="33"/>
      <c r="J1" s="1"/>
      <c r="K1" s="1"/>
    </row>
    <row r="2" spans="1:11" ht="17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6" customHeight="1" x14ac:dyDescent="0.25">
      <c r="A3" s="135" t="s">
        <v>14</v>
      </c>
      <c r="B3" s="116"/>
      <c r="C3" s="116"/>
      <c r="D3" s="116"/>
      <c r="E3" s="116"/>
      <c r="F3" s="116"/>
      <c r="G3" s="116"/>
      <c r="H3" s="116"/>
      <c r="I3" s="116"/>
      <c r="J3" s="136"/>
      <c r="K3" s="136"/>
    </row>
    <row r="4" spans="1:11" ht="36" customHeight="1" thickBot="1" x14ac:dyDescent="0.3">
      <c r="A4" s="40" t="s">
        <v>24</v>
      </c>
      <c r="B4" s="41"/>
      <c r="C4" s="41"/>
      <c r="D4" s="41"/>
      <c r="E4" s="41"/>
      <c r="F4" s="41"/>
      <c r="G4" s="41"/>
      <c r="H4" s="41"/>
      <c r="I4" s="41"/>
      <c r="J4" s="4"/>
      <c r="K4" s="4"/>
    </row>
    <row r="5" spans="1:11" ht="63" customHeight="1" thickBot="1" x14ac:dyDescent="0.3">
      <c r="A5" s="7" t="s">
        <v>8</v>
      </c>
      <c r="B5" s="8" t="s">
        <v>7</v>
      </c>
      <c r="C5" s="6" t="s">
        <v>6</v>
      </c>
      <c r="D5" s="6" t="s">
        <v>3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9</v>
      </c>
    </row>
    <row r="6" spans="1:11" ht="18" customHeight="1" thickBot="1" x14ac:dyDescent="0.3">
      <c r="A6" s="16">
        <v>1</v>
      </c>
      <c r="B6" s="17">
        <v>2</v>
      </c>
      <c r="C6" s="18">
        <v>3</v>
      </c>
      <c r="D6" s="18">
        <v>4</v>
      </c>
      <c r="E6" s="18">
        <v>5</v>
      </c>
      <c r="F6" s="18">
        <v>6</v>
      </c>
      <c r="G6" s="19">
        <v>7</v>
      </c>
      <c r="H6" s="20">
        <v>8</v>
      </c>
      <c r="I6" s="18">
        <v>9</v>
      </c>
    </row>
    <row r="7" spans="1:11" ht="33.75" customHeight="1" thickBot="1" x14ac:dyDescent="0.3">
      <c r="A7" s="42" t="s">
        <v>25</v>
      </c>
      <c r="B7" s="112" t="s">
        <v>26</v>
      </c>
      <c r="C7" s="113"/>
      <c r="D7" s="113"/>
      <c r="E7" s="113"/>
      <c r="F7" s="113"/>
      <c r="G7" s="113"/>
      <c r="H7" s="113"/>
      <c r="I7" s="114"/>
    </row>
    <row r="8" spans="1:11" ht="17.100000000000001" customHeight="1" x14ac:dyDescent="0.25">
      <c r="A8" s="43" t="s">
        <v>27</v>
      </c>
      <c r="B8" s="44" t="s">
        <v>28</v>
      </c>
      <c r="C8" s="45" t="s">
        <v>1</v>
      </c>
      <c r="D8" s="107">
        <f>(28362+1146+9680+4748+3300+10614+9624)*0.5</f>
        <v>33737</v>
      </c>
      <c r="E8" s="108"/>
      <c r="F8" s="108"/>
      <c r="G8" s="109"/>
      <c r="H8" s="109"/>
      <c r="I8" s="110"/>
    </row>
    <row r="9" spans="1:11" ht="17.100000000000001" customHeight="1" x14ac:dyDescent="0.25">
      <c r="A9" s="46" t="s">
        <v>29</v>
      </c>
      <c r="B9" s="47" t="s">
        <v>30</v>
      </c>
      <c r="C9" s="48" t="s">
        <v>4</v>
      </c>
      <c r="D9" s="49">
        <f>D8*1.4</f>
        <v>47231.799999999996</v>
      </c>
      <c r="E9" s="25"/>
      <c r="F9" s="108"/>
      <c r="G9" s="26"/>
      <c r="H9" s="109"/>
      <c r="I9" s="105"/>
    </row>
    <row r="10" spans="1:11" ht="17.100000000000001" customHeight="1" x14ac:dyDescent="0.25">
      <c r="A10" s="46" t="s">
        <v>31</v>
      </c>
      <c r="B10" s="47" t="s">
        <v>32</v>
      </c>
      <c r="C10" s="48" t="s">
        <v>4</v>
      </c>
      <c r="D10" s="49">
        <f>D8*1.4</f>
        <v>47231.799999999996</v>
      </c>
      <c r="E10" s="27"/>
      <c r="F10" s="108"/>
      <c r="G10" s="27"/>
      <c r="H10" s="109"/>
      <c r="I10" s="105"/>
    </row>
    <row r="11" spans="1:11" ht="17.100000000000001" customHeight="1" x14ac:dyDescent="0.25">
      <c r="A11" s="46" t="s">
        <v>33</v>
      </c>
      <c r="B11" s="50" t="s">
        <v>34</v>
      </c>
      <c r="C11" s="48" t="s">
        <v>1</v>
      </c>
      <c r="D11" s="51">
        <v>33737</v>
      </c>
      <c r="E11" s="28"/>
      <c r="F11" s="108"/>
      <c r="G11" s="29"/>
      <c r="H11" s="109"/>
      <c r="I11" s="106"/>
    </row>
    <row r="12" spans="1:11" ht="17.100000000000001" customHeight="1" x14ac:dyDescent="0.25">
      <c r="A12" s="46" t="s">
        <v>35</v>
      </c>
      <c r="B12" s="50" t="s">
        <v>36</v>
      </c>
      <c r="C12" s="52" t="s">
        <v>0</v>
      </c>
      <c r="D12" s="53">
        <v>67474</v>
      </c>
      <c r="E12" s="28"/>
      <c r="F12" s="108"/>
      <c r="G12" s="29"/>
      <c r="H12" s="109"/>
      <c r="I12" s="106"/>
    </row>
    <row r="13" spans="1:11" ht="17.100000000000001" customHeight="1" thickBot="1" x14ac:dyDescent="0.3">
      <c r="A13" s="46" t="s">
        <v>37</v>
      </c>
      <c r="B13" s="117" t="s">
        <v>2</v>
      </c>
      <c r="C13" s="118" t="s">
        <v>5</v>
      </c>
      <c r="D13" s="119">
        <v>1</v>
      </c>
      <c r="E13" s="120"/>
      <c r="F13" s="108"/>
      <c r="G13" s="121"/>
      <c r="H13" s="109"/>
      <c r="I13" s="122"/>
    </row>
    <row r="14" spans="1:11" ht="17.100000000000001" customHeight="1" thickBot="1" x14ac:dyDescent="0.3">
      <c r="A14" s="54">
        <v>2</v>
      </c>
      <c r="B14" s="112" t="s">
        <v>38</v>
      </c>
      <c r="C14" s="124"/>
      <c r="D14" s="124"/>
      <c r="E14" s="124"/>
      <c r="F14" s="124"/>
      <c r="G14" s="124"/>
      <c r="H14" s="124"/>
      <c r="I14" s="125"/>
    </row>
    <row r="15" spans="1:11" ht="17.100000000000001" customHeight="1" x14ac:dyDescent="0.25">
      <c r="A15" s="55" t="s">
        <v>39</v>
      </c>
      <c r="B15" s="123" t="s">
        <v>40</v>
      </c>
      <c r="C15" s="82" t="s">
        <v>5</v>
      </c>
      <c r="D15" s="82">
        <v>1</v>
      </c>
      <c r="E15" s="132"/>
      <c r="F15" s="132"/>
      <c r="G15" s="132"/>
      <c r="H15" s="132"/>
      <c r="I15" s="133"/>
    </row>
    <row r="16" spans="1:11" ht="17.100000000000001" customHeight="1" x14ac:dyDescent="0.25">
      <c r="A16" s="58" t="s">
        <v>41</v>
      </c>
      <c r="B16" s="56" t="s">
        <v>42</v>
      </c>
      <c r="C16" s="59"/>
      <c r="D16" s="60"/>
      <c r="E16" s="111"/>
      <c r="F16" s="111"/>
      <c r="G16" s="111"/>
      <c r="H16" s="111"/>
      <c r="I16" s="134"/>
    </row>
    <row r="17" spans="1:9" ht="17.100000000000001" customHeight="1" x14ac:dyDescent="0.25">
      <c r="A17" s="61" t="s">
        <v>43</v>
      </c>
      <c r="B17" s="62" t="s">
        <v>44</v>
      </c>
      <c r="C17" s="63" t="s">
        <v>1</v>
      </c>
      <c r="D17" s="64">
        <v>5319</v>
      </c>
      <c r="E17" s="25"/>
      <c r="F17" s="25"/>
      <c r="G17" s="26"/>
      <c r="H17" s="26"/>
      <c r="I17" s="105"/>
    </row>
    <row r="18" spans="1:9" ht="17.100000000000001" customHeight="1" x14ac:dyDescent="0.25">
      <c r="A18" s="61" t="s">
        <v>45</v>
      </c>
      <c r="B18" s="62" t="s">
        <v>46</v>
      </c>
      <c r="C18" s="63" t="s">
        <v>1</v>
      </c>
      <c r="D18" s="64">
        <f>5319*1.1</f>
        <v>5850.9000000000005</v>
      </c>
      <c r="E18" s="25"/>
      <c r="F18" s="25"/>
      <c r="G18" s="26"/>
      <c r="H18" s="26"/>
      <c r="I18" s="105"/>
    </row>
    <row r="19" spans="1:9" ht="17.100000000000001" customHeight="1" x14ac:dyDescent="0.25">
      <c r="A19" s="58" t="s">
        <v>47</v>
      </c>
      <c r="B19" s="65" t="s">
        <v>48</v>
      </c>
      <c r="C19" s="59" t="s">
        <v>0</v>
      </c>
      <c r="D19" s="60">
        <v>17728</v>
      </c>
      <c r="E19" s="111"/>
      <c r="F19" s="111"/>
      <c r="G19" s="111"/>
      <c r="H19" s="111"/>
      <c r="I19" s="134"/>
    </row>
    <row r="20" spans="1:9" ht="17.100000000000001" customHeight="1" x14ac:dyDescent="0.25">
      <c r="A20" s="66" t="s">
        <v>49</v>
      </c>
      <c r="B20" s="67" t="s">
        <v>50</v>
      </c>
      <c r="C20" s="59"/>
      <c r="D20" s="59"/>
      <c r="E20" s="111"/>
      <c r="F20" s="111"/>
      <c r="G20" s="111"/>
      <c r="H20" s="111"/>
      <c r="I20" s="134"/>
    </row>
    <row r="21" spans="1:9" ht="17.100000000000001" customHeight="1" x14ac:dyDescent="0.25">
      <c r="A21" s="68" t="s">
        <v>51</v>
      </c>
      <c r="B21" s="62" t="s">
        <v>52</v>
      </c>
      <c r="C21" s="69" t="s">
        <v>1</v>
      </c>
      <c r="D21" s="70">
        <v>3480</v>
      </c>
      <c r="E21" s="25"/>
      <c r="F21" s="25"/>
      <c r="G21" s="26"/>
      <c r="H21" s="26"/>
      <c r="I21" s="105"/>
    </row>
    <row r="22" spans="1:9" ht="17.100000000000001" customHeight="1" x14ac:dyDescent="0.25">
      <c r="A22" s="68" t="s">
        <v>53</v>
      </c>
      <c r="B22" s="62" t="s">
        <v>54</v>
      </c>
      <c r="C22" s="69" t="s">
        <v>1</v>
      </c>
      <c r="D22" s="70">
        <f>3480*1.26</f>
        <v>4384.8</v>
      </c>
      <c r="E22" s="25"/>
      <c r="F22" s="25"/>
      <c r="G22" s="26"/>
      <c r="H22" s="26"/>
      <c r="I22" s="105"/>
    </row>
    <row r="23" spans="1:9" ht="17.100000000000001" customHeight="1" x14ac:dyDescent="0.25">
      <c r="A23" s="71" t="s">
        <v>55</v>
      </c>
      <c r="B23" s="56" t="s">
        <v>56</v>
      </c>
      <c r="C23" s="72" t="s">
        <v>0</v>
      </c>
      <c r="D23" s="60">
        <v>17728</v>
      </c>
      <c r="E23" s="111"/>
      <c r="F23" s="111"/>
      <c r="G23" s="111"/>
      <c r="H23" s="111"/>
      <c r="I23" s="134"/>
    </row>
    <row r="24" spans="1:9" ht="17.100000000000001" customHeight="1" x14ac:dyDescent="0.25">
      <c r="A24" s="71" t="s">
        <v>57</v>
      </c>
      <c r="B24" s="56" t="s">
        <v>58</v>
      </c>
      <c r="C24" s="72"/>
      <c r="D24" s="72"/>
      <c r="E24" s="111"/>
      <c r="F24" s="111"/>
      <c r="G24" s="111"/>
      <c r="H24" s="111"/>
      <c r="I24" s="134"/>
    </row>
    <row r="25" spans="1:9" ht="17.100000000000001" customHeight="1" x14ac:dyDescent="0.25">
      <c r="A25" s="68" t="s">
        <v>59</v>
      </c>
      <c r="B25" s="73" t="s">
        <v>60</v>
      </c>
      <c r="C25" s="69" t="s">
        <v>61</v>
      </c>
      <c r="D25" s="70">
        <v>643</v>
      </c>
      <c r="E25" s="25"/>
      <c r="F25" s="25"/>
      <c r="G25" s="26"/>
      <c r="H25" s="26"/>
      <c r="I25" s="105"/>
    </row>
    <row r="26" spans="1:9" ht="17.100000000000001" customHeight="1" thickBot="1" x14ac:dyDescent="0.3">
      <c r="A26" s="74" t="s">
        <v>62</v>
      </c>
      <c r="B26" s="75" t="s">
        <v>63</v>
      </c>
      <c r="C26" s="76" t="s">
        <v>61</v>
      </c>
      <c r="D26" s="77">
        <v>643</v>
      </c>
      <c r="E26" s="25"/>
      <c r="F26" s="25"/>
      <c r="G26" s="26"/>
      <c r="H26" s="26"/>
      <c r="I26" s="105"/>
    </row>
    <row r="27" spans="1:9" ht="17.100000000000001" customHeight="1" thickBot="1" x14ac:dyDescent="0.3">
      <c r="A27" s="54">
        <v>3</v>
      </c>
      <c r="B27" s="115" t="s">
        <v>64</v>
      </c>
      <c r="C27" s="126"/>
      <c r="D27" s="126"/>
      <c r="E27" s="126"/>
      <c r="F27" s="126"/>
      <c r="G27" s="126"/>
      <c r="H27" s="126"/>
      <c r="I27" s="127"/>
    </row>
    <row r="28" spans="1:9" ht="17.100000000000001" customHeight="1" x14ac:dyDescent="0.25">
      <c r="A28" s="78" t="s">
        <v>65</v>
      </c>
      <c r="B28" s="79" t="s">
        <v>66</v>
      </c>
      <c r="C28" s="80" t="s">
        <v>1</v>
      </c>
      <c r="D28" s="57">
        <v>9715</v>
      </c>
      <c r="E28" s="111"/>
      <c r="F28" s="111"/>
      <c r="G28" s="111"/>
      <c r="H28" s="111"/>
      <c r="I28" s="134"/>
    </row>
    <row r="29" spans="1:9" ht="17.100000000000001" customHeight="1" x14ac:dyDescent="0.25">
      <c r="A29" s="78" t="s">
        <v>67</v>
      </c>
      <c r="B29" s="81" t="s">
        <v>68</v>
      </c>
      <c r="C29" s="80" t="s">
        <v>4</v>
      </c>
      <c r="D29" s="82">
        <f>D28*1.4</f>
        <v>13601</v>
      </c>
      <c r="E29" s="111"/>
      <c r="F29" s="111"/>
      <c r="G29" s="111"/>
      <c r="H29" s="111"/>
      <c r="I29" s="134"/>
    </row>
    <row r="30" spans="1:9" ht="17.100000000000001" customHeight="1" x14ac:dyDescent="0.25">
      <c r="A30" s="78" t="s">
        <v>69</v>
      </c>
      <c r="B30" s="81" t="s">
        <v>70</v>
      </c>
      <c r="C30" s="80" t="s">
        <v>0</v>
      </c>
      <c r="D30" s="82">
        <v>29508</v>
      </c>
      <c r="E30" s="111"/>
      <c r="F30" s="111"/>
      <c r="G30" s="111"/>
      <c r="H30" s="111"/>
      <c r="I30" s="134"/>
    </row>
    <row r="31" spans="1:9" ht="17.100000000000001" customHeight="1" x14ac:dyDescent="0.25">
      <c r="A31" s="78" t="s">
        <v>71</v>
      </c>
      <c r="B31" s="83" t="s">
        <v>72</v>
      </c>
      <c r="C31" s="80"/>
      <c r="D31" s="60"/>
      <c r="E31" s="111"/>
      <c r="F31" s="111"/>
      <c r="G31" s="111"/>
      <c r="H31" s="111"/>
      <c r="I31" s="134"/>
    </row>
    <row r="32" spans="1:9" ht="17.100000000000001" customHeight="1" x14ac:dyDescent="0.25">
      <c r="A32" s="84" t="s">
        <v>73</v>
      </c>
      <c r="B32" s="50" t="s">
        <v>74</v>
      </c>
      <c r="C32" s="85" t="s">
        <v>0</v>
      </c>
      <c r="D32" s="64">
        <f t="shared" ref="D32" si="0">1146+28362</f>
        <v>29508</v>
      </c>
      <c r="E32" s="25"/>
      <c r="F32" s="25"/>
      <c r="G32" s="26"/>
      <c r="H32" s="26"/>
      <c r="I32" s="105"/>
    </row>
    <row r="33" spans="1:9" ht="17.100000000000001" customHeight="1" x14ac:dyDescent="0.25">
      <c r="A33" s="84" t="s">
        <v>75</v>
      </c>
      <c r="B33" s="86" t="s">
        <v>76</v>
      </c>
      <c r="C33" s="85" t="s">
        <v>0</v>
      </c>
      <c r="D33" s="64">
        <f>(1146+28362)*1.2</f>
        <v>35409.599999999999</v>
      </c>
      <c r="E33" s="25"/>
      <c r="F33" s="25"/>
      <c r="G33" s="26"/>
      <c r="H33" s="26"/>
      <c r="I33" s="105"/>
    </row>
    <row r="34" spans="1:9" ht="17.100000000000001" customHeight="1" x14ac:dyDescent="0.25">
      <c r="A34" s="78" t="s">
        <v>77</v>
      </c>
      <c r="B34" s="83" t="s">
        <v>78</v>
      </c>
      <c r="C34" s="80"/>
      <c r="D34" s="60"/>
      <c r="E34" s="111"/>
      <c r="F34" s="111"/>
      <c r="G34" s="111"/>
      <c r="H34" s="111"/>
      <c r="I34" s="134"/>
    </row>
    <row r="35" spans="1:9" ht="17.100000000000001" customHeight="1" x14ac:dyDescent="0.25">
      <c r="A35" s="87" t="s">
        <v>79</v>
      </c>
      <c r="B35" s="50" t="s">
        <v>80</v>
      </c>
      <c r="C35" s="85" t="s">
        <v>1</v>
      </c>
      <c r="D35" s="51">
        <v>8853</v>
      </c>
      <c r="E35" s="25"/>
      <c r="F35" s="25"/>
      <c r="G35" s="26"/>
      <c r="H35" s="26"/>
      <c r="I35" s="105"/>
    </row>
    <row r="36" spans="1:9" ht="17.100000000000001" customHeight="1" x14ac:dyDescent="0.25">
      <c r="A36" s="87" t="s">
        <v>81</v>
      </c>
      <c r="B36" s="86" t="s">
        <v>46</v>
      </c>
      <c r="C36" s="85" t="s">
        <v>1</v>
      </c>
      <c r="D36" s="51">
        <f>8853*1.1</f>
        <v>9738.3000000000011</v>
      </c>
      <c r="E36" s="25"/>
      <c r="F36" s="25"/>
      <c r="G36" s="26"/>
      <c r="H36" s="26"/>
      <c r="I36" s="105"/>
    </row>
    <row r="37" spans="1:9" ht="17.100000000000001" customHeight="1" x14ac:dyDescent="0.25">
      <c r="A37" s="88" t="s">
        <v>82</v>
      </c>
      <c r="B37" s="83" t="s">
        <v>83</v>
      </c>
      <c r="C37" s="80" t="s">
        <v>0</v>
      </c>
      <c r="D37" s="60">
        <v>29508</v>
      </c>
      <c r="E37" s="111"/>
      <c r="F37" s="111"/>
      <c r="G37" s="111"/>
      <c r="H37" s="111"/>
      <c r="I37" s="134"/>
    </row>
    <row r="38" spans="1:9" ht="17.100000000000001" customHeight="1" x14ac:dyDescent="0.25">
      <c r="A38" s="88" t="s">
        <v>84</v>
      </c>
      <c r="B38" s="83" t="s">
        <v>48</v>
      </c>
      <c r="C38" s="80" t="s">
        <v>0</v>
      </c>
      <c r="D38" s="60">
        <f>28362+1146</f>
        <v>29508</v>
      </c>
      <c r="E38" s="111"/>
      <c r="F38" s="111"/>
      <c r="G38" s="111"/>
      <c r="H38" s="111"/>
      <c r="I38" s="134"/>
    </row>
    <row r="39" spans="1:9" ht="17.100000000000001" customHeight="1" x14ac:dyDescent="0.25">
      <c r="A39" s="88" t="s">
        <v>85</v>
      </c>
      <c r="B39" s="83" t="s">
        <v>86</v>
      </c>
      <c r="C39" s="89"/>
      <c r="D39" s="60"/>
      <c r="E39" s="111"/>
      <c r="F39" s="111"/>
      <c r="G39" s="111"/>
      <c r="H39" s="111"/>
      <c r="I39" s="134"/>
    </row>
    <row r="40" spans="1:9" ht="17.100000000000001" customHeight="1" x14ac:dyDescent="0.25">
      <c r="A40" s="87" t="s">
        <v>87</v>
      </c>
      <c r="B40" s="90" t="s">
        <v>88</v>
      </c>
      <c r="C40" s="91" t="s">
        <v>1</v>
      </c>
      <c r="D40" s="51">
        <v>5901</v>
      </c>
      <c r="E40" s="25"/>
      <c r="F40" s="25"/>
      <c r="G40" s="26"/>
      <c r="H40" s="26"/>
      <c r="I40" s="105"/>
    </row>
    <row r="41" spans="1:9" ht="17.100000000000001" customHeight="1" x14ac:dyDescent="0.25">
      <c r="A41" s="87" t="s">
        <v>89</v>
      </c>
      <c r="B41" s="90" t="s">
        <v>90</v>
      </c>
      <c r="C41" s="91" t="s">
        <v>1</v>
      </c>
      <c r="D41" s="51">
        <f>5901*1.26</f>
        <v>7435.26</v>
      </c>
      <c r="E41" s="25"/>
      <c r="F41" s="25"/>
      <c r="G41" s="26"/>
      <c r="H41" s="26"/>
      <c r="I41" s="105"/>
    </row>
    <row r="42" spans="1:9" ht="17.100000000000001" customHeight="1" x14ac:dyDescent="0.25">
      <c r="A42" s="78" t="s">
        <v>91</v>
      </c>
      <c r="B42" s="81" t="s">
        <v>92</v>
      </c>
      <c r="C42" s="89" t="s">
        <v>0</v>
      </c>
      <c r="D42" s="60">
        <f>28362+1146</f>
        <v>29508</v>
      </c>
      <c r="E42" s="111"/>
      <c r="F42" s="111"/>
      <c r="G42" s="111"/>
      <c r="H42" s="111"/>
      <c r="I42" s="134"/>
    </row>
    <row r="43" spans="1:9" ht="17.100000000000001" customHeight="1" x14ac:dyDescent="0.25">
      <c r="A43" s="92" t="s">
        <v>93</v>
      </c>
      <c r="B43" s="93" t="s">
        <v>94</v>
      </c>
      <c r="C43" s="89"/>
      <c r="D43" s="94"/>
      <c r="E43" s="111"/>
      <c r="F43" s="111"/>
      <c r="G43" s="111"/>
      <c r="H43" s="111"/>
      <c r="I43" s="134"/>
    </row>
    <row r="44" spans="1:9" ht="17.100000000000001" customHeight="1" x14ac:dyDescent="0.25">
      <c r="A44" s="95" t="s">
        <v>95</v>
      </c>
      <c r="B44" s="24" t="s">
        <v>96</v>
      </c>
      <c r="C44" s="85" t="s">
        <v>61</v>
      </c>
      <c r="D44" s="96">
        <v>2460</v>
      </c>
      <c r="E44" s="25"/>
      <c r="F44" s="25"/>
      <c r="G44" s="26"/>
      <c r="H44" s="26"/>
      <c r="I44" s="105"/>
    </row>
    <row r="45" spans="1:9" ht="17.100000000000001" customHeight="1" thickBot="1" x14ac:dyDescent="0.3">
      <c r="A45" s="97" t="s">
        <v>97</v>
      </c>
      <c r="B45" s="128" t="s">
        <v>98</v>
      </c>
      <c r="C45" s="129" t="s">
        <v>61</v>
      </c>
      <c r="D45" s="96">
        <f>2364+96</f>
        <v>2460</v>
      </c>
      <c r="E45" s="120"/>
      <c r="F45" s="120"/>
      <c r="G45" s="121"/>
      <c r="H45" s="121"/>
      <c r="I45" s="122"/>
    </row>
    <row r="46" spans="1:9" ht="17.100000000000001" customHeight="1" thickBot="1" x14ac:dyDescent="0.3">
      <c r="A46" s="54">
        <v>4</v>
      </c>
      <c r="B46" s="112" t="s">
        <v>99</v>
      </c>
      <c r="C46" s="124"/>
      <c r="D46" s="124"/>
      <c r="E46" s="124"/>
      <c r="F46" s="124"/>
      <c r="G46" s="124"/>
      <c r="H46" s="124"/>
      <c r="I46" s="125"/>
    </row>
    <row r="47" spans="1:9" ht="17.100000000000001" customHeight="1" x14ac:dyDescent="0.25">
      <c r="A47" s="98" t="s">
        <v>100</v>
      </c>
      <c r="B47" s="123" t="s">
        <v>50</v>
      </c>
      <c r="C47" s="82"/>
      <c r="D47" s="82"/>
      <c r="E47" s="132"/>
      <c r="F47" s="132"/>
      <c r="G47" s="132"/>
      <c r="H47" s="132"/>
      <c r="I47" s="133"/>
    </row>
    <row r="48" spans="1:9" ht="17.100000000000001" customHeight="1" x14ac:dyDescent="0.25">
      <c r="A48" s="99" t="s">
        <v>101</v>
      </c>
      <c r="B48" s="62" t="s">
        <v>52</v>
      </c>
      <c r="C48" s="100" t="s">
        <v>1</v>
      </c>
      <c r="D48" s="100">
        <v>66</v>
      </c>
      <c r="E48" s="25"/>
      <c r="F48" s="25"/>
      <c r="G48" s="26"/>
      <c r="H48" s="26"/>
      <c r="I48" s="105"/>
    </row>
    <row r="49" spans="1:9" ht="17.100000000000001" customHeight="1" x14ac:dyDescent="0.25">
      <c r="A49" s="99" t="s">
        <v>102</v>
      </c>
      <c r="B49" s="62" t="s">
        <v>54</v>
      </c>
      <c r="C49" s="100" t="s">
        <v>1</v>
      </c>
      <c r="D49" s="100">
        <f>66*1.26</f>
        <v>83.16</v>
      </c>
      <c r="E49" s="25"/>
      <c r="F49" s="25"/>
      <c r="G49" s="26"/>
      <c r="H49" s="26"/>
      <c r="I49" s="105"/>
    </row>
    <row r="50" spans="1:9" ht="17.100000000000001" customHeight="1" x14ac:dyDescent="0.25">
      <c r="A50" s="101" t="s">
        <v>103</v>
      </c>
      <c r="B50" s="56" t="s">
        <v>104</v>
      </c>
      <c r="C50" s="82" t="s">
        <v>0</v>
      </c>
      <c r="D50" s="82">
        <v>326</v>
      </c>
      <c r="E50" s="111"/>
      <c r="F50" s="111"/>
      <c r="G50" s="111"/>
      <c r="H50" s="111"/>
      <c r="I50" s="134"/>
    </row>
    <row r="51" spans="1:9" ht="17.100000000000001" customHeight="1" x14ac:dyDescent="0.25">
      <c r="A51" s="101" t="s">
        <v>105</v>
      </c>
      <c r="B51" s="56" t="s">
        <v>106</v>
      </c>
      <c r="C51" s="82"/>
      <c r="D51" s="82"/>
      <c r="E51" s="111"/>
      <c r="F51" s="111"/>
      <c r="G51" s="111"/>
      <c r="H51" s="111"/>
      <c r="I51" s="134"/>
    </row>
    <row r="52" spans="1:9" ht="17.100000000000001" customHeight="1" x14ac:dyDescent="0.25">
      <c r="A52" s="99" t="s">
        <v>107</v>
      </c>
      <c r="B52" s="62" t="s">
        <v>44</v>
      </c>
      <c r="C52" s="100" t="s">
        <v>1</v>
      </c>
      <c r="D52" s="100">
        <v>97</v>
      </c>
      <c r="E52" s="25"/>
      <c r="F52" s="25"/>
      <c r="G52" s="26"/>
      <c r="H52" s="26"/>
      <c r="I52" s="105"/>
    </row>
    <row r="53" spans="1:9" ht="17.100000000000001" customHeight="1" x14ac:dyDescent="0.25">
      <c r="A53" s="99" t="s">
        <v>108</v>
      </c>
      <c r="B53" s="62" t="s">
        <v>46</v>
      </c>
      <c r="C53" s="100" t="s">
        <v>1</v>
      </c>
      <c r="D53" s="100">
        <f>97*1.1</f>
        <v>106.7</v>
      </c>
      <c r="E53" s="25"/>
      <c r="F53" s="25"/>
      <c r="G53" s="26"/>
      <c r="H53" s="26"/>
      <c r="I53" s="105"/>
    </row>
    <row r="54" spans="1:9" ht="17.100000000000001" customHeight="1" x14ac:dyDescent="0.25">
      <c r="A54" s="101" t="s">
        <v>109</v>
      </c>
      <c r="B54" s="56" t="s">
        <v>110</v>
      </c>
      <c r="C54" s="82" t="s">
        <v>0</v>
      </c>
      <c r="D54" s="82">
        <v>326</v>
      </c>
      <c r="E54" s="111"/>
      <c r="F54" s="111"/>
      <c r="G54" s="111"/>
      <c r="H54" s="111"/>
      <c r="I54" s="134"/>
    </row>
    <row r="55" spans="1:9" ht="17.100000000000001" customHeight="1" x14ac:dyDescent="0.25">
      <c r="A55" s="101" t="s">
        <v>111</v>
      </c>
      <c r="B55" s="56" t="s">
        <v>112</v>
      </c>
      <c r="C55" s="82"/>
      <c r="D55" s="82"/>
      <c r="E55" s="111"/>
      <c r="F55" s="111"/>
      <c r="G55" s="111"/>
      <c r="H55" s="111"/>
      <c r="I55" s="134"/>
    </row>
    <row r="56" spans="1:9" ht="17.100000000000001" customHeight="1" x14ac:dyDescent="0.25">
      <c r="A56" s="99" t="s">
        <v>113</v>
      </c>
      <c r="B56" s="73" t="s">
        <v>60</v>
      </c>
      <c r="C56" s="100" t="s">
        <v>61</v>
      </c>
      <c r="D56" s="100">
        <v>4</v>
      </c>
      <c r="E56" s="25"/>
      <c r="F56" s="25"/>
      <c r="G56" s="26"/>
      <c r="H56" s="26"/>
      <c r="I56" s="105"/>
    </row>
    <row r="57" spans="1:9" ht="17.100000000000001" customHeight="1" x14ac:dyDescent="0.25">
      <c r="A57" s="99" t="s">
        <v>114</v>
      </c>
      <c r="B57" s="73" t="s">
        <v>63</v>
      </c>
      <c r="C57" s="100" t="s">
        <v>61</v>
      </c>
      <c r="D57" s="100">
        <v>4</v>
      </c>
      <c r="E57" s="25"/>
      <c r="F57" s="25"/>
      <c r="G57" s="26"/>
      <c r="H57" s="26"/>
      <c r="I57" s="105"/>
    </row>
    <row r="58" spans="1:9" ht="17.100000000000001" customHeight="1" x14ac:dyDescent="0.25">
      <c r="A58" s="101" t="s">
        <v>115</v>
      </c>
      <c r="B58" s="102" t="s">
        <v>116</v>
      </c>
      <c r="C58" s="82"/>
      <c r="D58" s="82"/>
      <c r="E58" s="111"/>
      <c r="F58" s="111"/>
      <c r="G58" s="111"/>
      <c r="H58" s="111"/>
      <c r="I58" s="134"/>
    </row>
    <row r="59" spans="1:9" ht="17.100000000000001" customHeight="1" x14ac:dyDescent="0.25">
      <c r="A59" s="99" t="s">
        <v>117</v>
      </c>
      <c r="B59" s="73" t="s">
        <v>60</v>
      </c>
      <c r="C59" s="100" t="s">
        <v>61</v>
      </c>
      <c r="D59" s="100">
        <v>24</v>
      </c>
      <c r="E59" s="25"/>
      <c r="F59" s="25"/>
      <c r="G59" s="26"/>
      <c r="H59" s="26"/>
      <c r="I59" s="105"/>
    </row>
    <row r="60" spans="1:9" ht="17.100000000000001" customHeight="1" thickBot="1" x14ac:dyDescent="0.3">
      <c r="A60" s="74" t="s">
        <v>118</v>
      </c>
      <c r="B60" s="130" t="s">
        <v>63</v>
      </c>
      <c r="C60" s="131" t="s">
        <v>61</v>
      </c>
      <c r="D60" s="96">
        <v>24</v>
      </c>
      <c r="E60" s="120"/>
      <c r="F60" s="120"/>
      <c r="G60" s="121"/>
      <c r="H60" s="121"/>
      <c r="I60" s="122"/>
    </row>
    <row r="61" spans="1:9" ht="17.100000000000001" customHeight="1" thickBot="1" x14ac:dyDescent="0.3">
      <c r="A61" s="54">
        <v>5</v>
      </c>
      <c r="B61" s="112" t="s">
        <v>119</v>
      </c>
      <c r="C61" s="124"/>
      <c r="D61" s="124"/>
      <c r="E61" s="124"/>
      <c r="F61" s="124"/>
      <c r="G61" s="124"/>
      <c r="H61" s="124"/>
      <c r="I61" s="125"/>
    </row>
    <row r="62" spans="1:9" ht="17.100000000000001" customHeight="1" x14ac:dyDescent="0.25">
      <c r="A62" s="98" t="s">
        <v>120</v>
      </c>
      <c r="B62" s="123" t="s">
        <v>58</v>
      </c>
      <c r="C62" s="82"/>
      <c r="D62" s="82"/>
      <c r="E62" s="108"/>
      <c r="F62" s="108"/>
      <c r="G62" s="109"/>
      <c r="H62" s="109"/>
      <c r="I62" s="110"/>
    </row>
    <row r="63" spans="1:9" ht="17.100000000000001" customHeight="1" x14ac:dyDescent="0.25">
      <c r="A63" s="103" t="s">
        <v>121</v>
      </c>
      <c r="B63" s="73" t="s">
        <v>60</v>
      </c>
      <c r="C63" s="104" t="s">
        <v>61</v>
      </c>
      <c r="D63" s="104">
        <f>17+90</f>
        <v>107</v>
      </c>
      <c r="E63" s="25"/>
      <c r="F63" s="25"/>
      <c r="G63" s="26"/>
      <c r="H63" s="26"/>
      <c r="I63" s="105"/>
    </row>
    <row r="64" spans="1:9" ht="17.100000000000001" customHeight="1" thickBot="1" x14ac:dyDescent="0.3">
      <c r="A64" s="74" t="s">
        <v>122</v>
      </c>
      <c r="B64" s="75" t="s">
        <v>63</v>
      </c>
      <c r="C64" s="76" t="s">
        <v>61</v>
      </c>
      <c r="D64" s="77">
        <f>17+90</f>
        <v>107</v>
      </c>
      <c r="E64" s="25"/>
      <c r="F64" s="25"/>
      <c r="G64" s="26"/>
      <c r="H64" s="26"/>
      <c r="I64" s="105"/>
    </row>
    <row r="65" spans="1:9" ht="15.75" thickBot="1" x14ac:dyDescent="0.3">
      <c r="A65" s="37" t="s">
        <v>15</v>
      </c>
      <c r="B65" s="38"/>
      <c r="C65" s="38"/>
      <c r="D65" s="39"/>
      <c r="E65" s="21" t="s">
        <v>16</v>
      </c>
      <c r="F65" s="21" t="s">
        <v>16</v>
      </c>
      <c r="G65" s="22">
        <v>0</v>
      </c>
      <c r="H65" s="22">
        <v>0</v>
      </c>
      <c r="I65" s="23"/>
    </row>
    <row r="66" spans="1:9" ht="21" customHeight="1" x14ac:dyDescent="0.25">
      <c r="B66" s="1"/>
      <c r="C66" s="2"/>
      <c r="D66" s="2"/>
      <c r="E66" s="2"/>
      <c r="F66" s="2"/>
      <c r="G66" s="2"/>
      <c r="H66" s="2"/>
      <c r="I66" s="2"/>
    </row>
    <row r="67" spans="1:9" ht="39" customHeight="1" x14ac:dyDescent="0.25">
      <c r="B67" s="34" t="s">
        <v>17</v>
      </c>
      <c r="C67" s="34"/>
      <c r="D67" s="34"/>
      <c r="E67" s="34"/>
      <c r="F67" s="34"/>
      <c r="G67" s="34"/>
      <c r="H67" s="2"/>
      <c r="I67" s="2"/>
    </row>
    <row r="68" spans="1:9" ht="48" customHeight="1" x14ac:dyDescent="0.25">
      <c r="B68" s="35" t="s">
        <v>123</v>
      </c>
      <c r="C68" s="35"/>
      <c r="D68" s="35"/>
      <c r="E68" s="35"/>
      <c r="F68" s="35"/>
      <c r="G68" s="35"/>
    </row>
    <row r="69" spans="1:9" x14ac:dyDescent="0.25">
      <c r="B69" s="9"/>
      <c r="C69" s="9"/>
      <c r="D69" s="9"/>
      <c r="E69" s="10"/>
      <c r="F69" s="10"/>
      <c r="G69" s="10"/>
    </row>
    <row r="70" spans="1:9" x14ac:dyDescent="0.25">
      <c r="B70" s="11" t="s">
        <v>18</v>
      </c>
      <c r="C70" s="11" t="s">
        <v>19</v>
      </c>
      <c r="D70" s="11" t="s">
        <v>20</v>
      </c>
      <c r="E70" s="12"/>
      <c r="F70" s="12"/>
      <c r="G70" s="12"/>
    </row>
    <row r="71" spans="1:9" x14ac:dyDescent="0.25">
      <c r="B71" s="36" t="s">
        <v>21</v>
      </c>
      <c r="C71" s="36"/>
      <c r="D71" s="13"/>
      <c r="E71" s="14"/>
      <c r="F71" s="14"/>
      <c r="G71" s="14"/>
    </row>
    <row r="72" spans="1:9" x14ac:dyDescent="0.25">
      <c r="B72" s="15" t="s">
        <v>22</v>
      </c>
      <c r="C72" s="11"/>
      <c r="D72" s="11"/>
      <c r="E72" s="12"/>
      <c r="F72" s="12"/>
      <c r="G72" s="12"/>
    </row>
  </sheetData>
  <mergeCells count="13">
    <mergeCell ref="B68:G68"/>
    <mergeCell ref="B71:C71"/>
    <mergeCell ref="A65:D65"/>
    <mergeCell ref="B7:I7"/>
    <mergeCell ref="B14:I14"/>
    <mergeCell ref="B27:I27"/>
    <mergeCell ref="B46:I46"/>
    <mergeCell ref="B61:I61"/>
    <mergeCell ref="B1:D1"/>
    <mergeCell ref="E1:I1"/>
    <mergeCell ref="A4:I4"/>
    <mergeCell ref="B67:G67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Пр.№ 1 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Непорезова Анна Сергеевна</dc:creator>
  <cp:lastModifiedBy>Алиева Марина Викторовна</cp:lastModifiedBy>
  <cp:lastPrinted>2024-06-25T11:02:02Z</cp:lastPrinted>
  <dcterms:created xsi:type="dcterms:W3CDTF">2020-09-30T08:50:27Z</dcterms:created>
  <dcterms:modified xsi:type="dcterms:W3CDTF">2024-10-01T14:47:04Z</dcterms:modified>
</cp:coreProperties>
</file>