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C:\Users\makarenko_nm\Desktop\"/>
    </mc:Choice>
  </mc:AlternateContent>
  <workbookProtection workbookAlgorithmName="SHA-512" workbookHashValue="q76WbrPyCNz9U9AUSgypV1TDMR5aXe5bQoUklxNux7VqwqZHH/tcXtGkzwUZmOUcCIOXZ33SLl+Y/K02jCKSrg==" workbookSaltValue="AtxCYpmQinm6MlXZMd7gPw==" workbookSpinCount="100000" lockStructure="1"/>
  <bookViews>
    <workbookView xWindow="0" yWindow="0" windowWidth="28800" windowHeight="12300" tabRatio="904" activeTab="1"/>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1" hidden="1">ВидыРабот[]</definedName>
    <definedName name="_xlcn.WorksheetConnection_ПроектФормазаявкинаучастиевзакупкекопия.xlsxТаблица161"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меня)'!$C$27</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ЗамечанияПредложения">'Анкета. Виды работ'!$C$237</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работ'!$B$2:$F$237</definedName>
    <definedName name="_xlnm.Print_Area" localSheetId="6">'Гарантийное письмо'!$A$1:$AB$24</definedName>
    <definedName name="_xlnm.Print_Area" localSheetId="7">Кадры!$B$1:$K$22</definedName>
    <definedName name="_xlnm.Print_Area" localSheetId="9">МТР!$B$2:$H$60</definedName>
    <definedName name="_xlnm.Print_Area" localSheetId="11">Опыт!$B$2:$P$22</definedName>
    <definedName name="_xlnm.Print_Area" localSheetId="0">'ОФЕРТА_ (начни с меня)'!$B$2:$D$48</definedName>
    <definedName name="_xlnm.Print_Area" localSheetId="12">Претензии!$B$2:$K$22</definedName>
    <definedName name="_xlnm.Print_Area" localSheetId="10">Собственники!$B$2:$P$16</definedName>
    <definedName name="_xlnm.Print_Area" localSheetId="14">Согласие!$B$2:$AL$50</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Анкета!#REF!</definedName>
    <definedName name="ФЗ223?">'[1]1. Основная информация &gt;'!$C$7</definedName>
    <definedName name="Финансовые_вложения">'Анкета. Баланс'!$D$16</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Lst>
</workbook>
</file>

<file path=xl/calcChain.xml><?xml version="1.0" encoding="utf-8"?>
<calcChain xmlns="http://schemas.openxmlformats.org/spreadsheetml/2006/main">
  <c r="A5" i="22" l="1"/>
  <c r="B221" i="12" l="1"/>
  <c r="B222" i="12"/>
  <c r="B223" i="12"/>
  <c r="B224" i="12"/>
  <c r="B225" i="12"/>
  <c r="B226" i="12"/>
  <c r="B227" i="12"/>
  <c r="B228" i="12"/>
  <c r="B229" i="12"/>
  <c r="B230" i="12"/>
  <c r="B231" i="12"/>
  <c r="B232" i="12"/>
  <c r="B233" i="12"/>
  <c r="B220" i="12"/>
  <c r="B32" i="12" l="1"/>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213" i="12"/>
  <c r="B214" i="12"/>
  <c r="B215" i="12"/>
  <c r="B216" i="12"/>
  <c r="B217" i="12"/>
  <c r="B218" i="12"/>
  <c r="H2" i="22" l="1"/>
  <c r="G2" i="22"/>
  <c r="F2" i="22"/>
  <c r="E2" i="22"/>
  <c r="D2" i="22"/>
  <c r="A2" i="22"/>
  <c r="A2" i="18" l="1"/>
  <c r="B3" i="17"/>
  <c r="B3" i="15"/>
  <c r="B3" i="14"/>
  <c r="B3" i="3"/>
  <c r="B3" i="7"/>
  <c r="B3" i="6"/>
  <c r="B2" i="5"/>
  <c r="B3" i="4"/>
  <c r="B3" i="13"/>
  <c r="B3" i="12"/>
  <c r="B2" i="1"/>
  <c r="A9" i="18" l="1"/>
  <c r="A12" i="18"/>
  <c r="A13" i="18" l="1"/>
  <c r="A14" i="18"/>
  <c r="A15" i="18"/>
  <c r="A16" i="18"/>
  <c r="B2" i="17" l="1"/>
  <c r="B4" i="17"/>
  <c r="B5" i="17"/>
  <c r="B6" i="17"/>
  <c r="B7" i="17"/>
  <c r="A1" i="18"/>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D30" i="13" l="1"/>
  <c r="D17" i="13"/>
  <c r="D9" i="13"/>
  <c r="D23" i="13"/>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3" i="2" l="1"/>
  <c r="C42" i="2"/>
  <c r="C41" i="2"/>
  <c r="C40" i="2"/>
  <c r="C39" i="2"/>
  <c r="C38" i="2"/>
  <c r="C37" i="2"/>
  <c r="C35" i="2"/>
  <c r="C34" i="2"/>
  <c r="C33" i="2"/>
  <c r="C32"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authors>
    <author>Ефремов Дмитрий</author>
  </authors>
  <commentList>
    <comment ref="D8" authorId="0" shapeId="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connection id="1"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1"/>
        </x15:connection>
      </ext>
    </extLst>
  </connection>
  <connection id="3"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1"/>
        </x15:connection>
      </ext>
    </extLst>
  </connection>
  <connection id="4"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<sst xmlns="http://schemas.openxmlformats.org/spreadsheetml/2006/main" count="664" uniqueCount="511">
  <si>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</si>
  <si>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</si>
  <si>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</si>
  <si>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</si>
  <si>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</si>
  <si>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</si>
  <si>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</si>
  <si>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</si>
  <si>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</si>
  <si>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</si>
  <si>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</si>
  <si>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</si>
  <si>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</si>
  <si>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</si>
  <si>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</si>
  <si>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</si>
  <si>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</si>
  <si>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</si>
  <si>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</si>
  <si>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</si>
  <si>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</si>
  <si>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</si>
  <si>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</si>
  <si>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</si>
  <si>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</si>
  <si>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</si>
  <si>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</si>
  <si>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</si>
  <si>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</si>
  <si>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</si>
  <si>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</si>
  <si>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</si>
  <si>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</si>
  <si>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</si>
  <si>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</si>
  <si>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</si>
  <si>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</si>
  <si>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</si>
  <si>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</si>
  <si>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</si>
  <si>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</si>
  <si>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</si>
  <si>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</si>
  <si>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</si>
  <si>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</si>
  <si>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</si>
  <si>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</si>
  <si>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</si>
  <si>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</si>
  <si>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</si>
  <si>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</si>
  <si>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</si>
  <si>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</si>
  <si>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</si>
  <si>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</si>
  <si>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</si>
  <si>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</si>
  <si>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</si>
  <si>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</si>
  <si>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</si>
  <si>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</si>
  <si>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</si>
  <si>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</si>
  <si>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</si>
  <si>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</si>
  <si>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</si>
  <si>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</si>
  <si>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</si>
  <si>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</si>
  <si>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</si>
  <si>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</si>
  <si>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</si>
  <si>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</si>
  <si>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</si>
  <si>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</si>
  <si>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</si>
  <si>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</si>
  <si>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</si>
  <si>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</si>
  <si>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</si>
  <si>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</si>
  <si>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</si>
  <si>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</si>
  <si>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</si>
  <si>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</si>
  <si>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</si>
  <si>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</si>
  <si>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</si>
  <si>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</si>
  <si>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</si>
  <si>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</si>
  <si>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</si>
  <si>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</si>
  <si>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</si>
  <si>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</si>
  <si>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</si>
  <si>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</si>
  <si>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</si>
  <si>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</si>
  <si>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</si>
  <si>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</si>
  <si>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</si>
  <si>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</si>
  <si>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</si>
  <si>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</si>
  <si>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</si>
  <si>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</si>
  <si>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</si>
  <si>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</si>
  <si>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</si>
  <si>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</si>
  <si>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</si>
  <si>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</si>
  <si>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</si>
  <si>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</si>
  <si>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</si>
  <si>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</si>
  <si>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</si>
  <si>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</si>
  <si>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</si>
  <si>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</si>
  <si>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</si>
  <si>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</si>
  <si>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</si>
  <si>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</si>
  <si>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</si>
  <si>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</si>
  <si>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</si>
  <si>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</si>
  <si>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</si>
  <si>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</si>
  <si>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</si>
  <si>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</si>
  <si>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</si>
  <si>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</si>
  <si>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</si>
  <si>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</si>
  <si>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</si>
  <si>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</si>
  <si>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</si>
  <si>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</si>
  <si>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</si>
  <si>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</si>
  <si>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</si>
  <si>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</si>
  <si>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</si>
  <si>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</si>
  <si>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</si>
  <si>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</si>
  <si>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</si>
  <si>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</si>
  <si>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</si>
  <si>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</si>
  <si>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</si>
  <si>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</si>
  <si>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</si>
  <si>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</si>
  <si>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</si>
  <si>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</si>
  <si>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</si>
  <si>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</si>
  <si>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</si>
  <si>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</si>
  <si>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</si>
  <si>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</si>
  <si>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</si>
  <si>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</si>
  <si>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</si>
  <si>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</si>
  <si>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</si>
  <si>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</si>
  <si>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</si>
  <si>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</si>
  <si>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</si>
  <si>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</si>
  <si>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</si>
  <si>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</si>
  <si>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</si>
  <si>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</si>
  <si>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</si>
  <si>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</si>
  <si>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</si>
  <si>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</si>
  <si>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</si>
  <si>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</si>
  <si>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</si>
  <si>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Статус аналогичности</t>
  </si>
  <si>
    <t>Является аналогичным</t>
  </si>
  <si>
    <t>Коммерческое предложение - оферта</t>
  </si>
  <si>
    <t>Согласие на обработку персональных данных</t>
  </si>
  <si>
    <t>(ФИО)</t>
  </si>
  <si>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</si>
  <si>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</si>
  <si>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</si>
  <si>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</si>
  <si>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</si>
  <si>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</si>
  <si>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</si>
  <si>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</si>
  <si>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</si>
  <si>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</si>
  <si>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</si>
  <si>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</si>
  <si>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</si>
  <si>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</si>
  <si>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</si>
  <si>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</si>
  <si>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</si>
  <si>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</si>
  <si>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</si>
  <si>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</si>
  <si>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</si>
  <si>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</si>
  <si>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</si>
  <si>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</si>
  <si>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</si>
  <si>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</si>
  <si>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</si>
  <si>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</si>
  <si>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</si>
  <si>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</si>
  <si>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</si>
  <si>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</si>
  <si>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</si>
  <si>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</si>
  <si>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</si>
  <si>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</si>
  <si>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</si>
  <si>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</si>
  <si>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</si>
  <si>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</si>
  <si>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</si>
  <si>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</si>
  <si>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</si>
  <si>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</si>
  <si>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</si>
  <si>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</si>
  <si>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</si>
  <si>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</si>
  <si>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</si>
  <si>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</si>
  <si>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</si>
  <si>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</si>
  <si>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</si>
  <si>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</si>
  <si>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</si>
  <si>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</si>
  <si>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</si>
  <si>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</si>
  <si>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</si>
  <si>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</si>
  <si>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</si>
  <si>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</si>
  <si>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</si>
  <si>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</si>
  <si>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</si>
  <si>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</si>
  <si>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</si>
  <si>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</si>
  <si>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</si>
  <si>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</si>
  <si>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</si>
  <si>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</si>
  <si>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</si>
  <si>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</si>
  <si>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</si>
  <si>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</si>
  <si>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</si>
  <si>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</si>
  <si>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</si>
  <si>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</si>
  <si>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</si>
  <si>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</si>
  <si>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</si>
  <si>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</si>
  <si>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</si>
  <si>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</si>
  <si>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</si>
  <si>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</si>
  <si>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</si>
  <si>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</si>
  <si>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</si>
  <si>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</si>
  <si>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</si>
  <si>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</si>
  <si>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</si>
  <si>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</si>
  <si>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</si>
  <si>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</si>
  <si>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</si>
  <si>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</si>
  <si>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</si>
  <si>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</si>
  <si>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</si>
  <si>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</si>
  <si>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</si>
  <si>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</si>
  <si>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</si>
  <si>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</si>
  <si>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</si>
  <si>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</si>
  <si>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</si>
  <si>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</si>
  <si>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</si>
  <si>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</si>
  <si>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</si>
  <si>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</si>
  <si>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</si>
  <si>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</si>
  <si>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</si>
  <si>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</si>
  <si>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</si>
  <si>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</si>
  <si>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</si>
  <si>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</si>
  <si>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</si>
  <si>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</si>
  <si>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</si>
  <si>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</si>
  <si>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</si>
  <si>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</si>
  <si>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</si>
  <si>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</si>
  <si>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</si>
  <si>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</si>
  <si>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</si>
  <si>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</si>
  <si>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</si>
  <si>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</si>
  <si>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</si>
  <si>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</si>
  <si>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</si>
  <si>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</si>
  <si>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</si>
  <si>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</si>
  <si>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</si>
  <si>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</si>
  <si>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</si>
  <si>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</si>
  <si>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</si>
  <si>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</si>
  <si>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</si>
  <si>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</si>
  <si>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</si>
  <si>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</si>
  <si>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</si>
  <si>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</si>
  <si>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</si>
  <si>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</si>
  <si>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</si>
  <si>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</si>
  <si>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</si>
  <si>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</si>
  <si>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</si>
  <si>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</si>
  <si>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</si>
  <si>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</si>
  <si>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</si>
  <si>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</si>
  <si>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</si>
  <si>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</si>
  <si>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</si>
  <si>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</si>
  <si>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</si>
  <si>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</si>
  <si>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</si>
  <si>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</si>
  <si>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</si>
  <si>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</si>
  <si>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</si>
  <si>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</si>
  <si>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</si>
  <si>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</si>
  <si>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</si>
  <si>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</si>
  <si>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</si>
  <si>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</si>
  <si>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</si>
  <si>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</si>
  <si>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</si>
  <si>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</si>
  <si>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</si>
  <si>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</si>
  <si>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</si>
  <si>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</si>
  <si>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</si>
  <si>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</si>
  <si>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</si>
  <si>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</si>
  <si>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</si>
  <si>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</si>
  <si>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</si>
  <si>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</si>
  <si>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</si>
  <si>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</si>
  <si>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</si>
  <si>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</si>
  <si>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</si>
  <si>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</si>
  <si>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</si>
  <si>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</si>
  <si>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</si>
  <si>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</si>
  <si>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</si>
  <si>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</si>
  <si>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</si>
  <si>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</si>
  <si>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</si>
  <si>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</si>
  <si>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</si>
  <si>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</si>
  <si>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</si>
  <si>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</si>
  <si>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</si>
  <si>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</si>
  <si>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</si>
  <si>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</si>
  <si>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</si>
  <si>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</si>
  <si>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</si>
  <si>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</si>
  <si>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</si>
  <si>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</si>
  <si>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</si>
  <si>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</si>
  <si>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</si>
  <si>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</si>
  <si>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</si>
  <si>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</si>
  <si>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</si>
  <si>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</si>
  <si>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</si>
  <si>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</si>
  <si>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</si>
  <si>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</si>
  <si>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</si>
  <si>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</si>
  <si>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</si>
  <si>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</si>
  <si>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</si>
  <si>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</si>
  <si>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</si>
  <si>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</si>
  <si>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</si>
  <si>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</si>
  <si>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</si>
  <si>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</si>
  <si>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</si>
  <si>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</si>
  <si>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</si>
  <si>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</si>
  <si>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</si>
  <si>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</si>
  <si>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</si>
  <si>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</si>
  <si>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</si>
  <si>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</si>
  <si>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</si>
  <si>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</si>
  <si>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</si>
  <si>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</si>
  <si>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</si>
  <si>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</si>
  <si>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</si>
  <si>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</si>
  <si>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</si>
  <si>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</si>
  <si>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r>
      <t xml:space="preserve">Ссылки на пункты </t>
    </r>
    <r>
      <rPr>
        <b/>
        <sz val="10"/>
        <color theme="8" tint="-0.249977111117893"/>
        <rFont val="Calibri"/>
        <family val="2"/>
        <charset val="204"/>
        <scheme val="minor"/>
      </rPr>
      <t>документации о закупке</t>
    </r>
    <r>
      <rPr>
        <b/>
        <sz val="10"/>
        <color theme="1"/>
        <rFont val="Calibri"/>
        <family val="2"/>
        <charset val="204"/>
        <scheme val="minor"/>
      </rPr>
      <t xml:space="preserve"> из которых следует, что договор не соответствует требованиям</t>
    </r>
  </si>
  <si>
    <r>
      <t xml:space="preserve">Ссылки на пункты </t>
    </r>
    <r>
      <rPr>
        <b/>
        <sz val="10"/>
        <color theme="5" tint="-0.249977111117893"/>
        <rFont val="Calibri"/>
        <family val="2"/>
        <charset val="204"/>
        <scheme val="minor"/>
      </rPr>
      <t>договора, представленного участником,</t>
    </r>
    <r>
      <rPr>
        <b/>
        <sz val="10"/>
        <color theme="1"/>
        <rFont val="Calibri"/>
        <family val="2"/>
        <charset val="204"/>
        <scheme val="minor"/>
      </rPr>
      <t xml:space="preserve"> из которых следует, что договор не соответствует требованиям</t>
    </r>
  </si>
  <si>
    <t>1.        </t>
  </si>
  <si>
    <t>2.        </t>
  </si>
  <si>
    <t>3.        </t>
  </si>
  <si>
    <r>
      <t>(</t>
    </r>
    <r>
      <rPr>
        <i/>
        <sz val="10"/>
        <color theme="1"/>
        <rFont val="Calibri"/>
        <family val="2"/>
        <charset val="204"/>
        <scheme val="minor"/>
      </rPr>
      <t>данные паспорта (или иного документа, удостоверяющего личность)</t>
    </r>
  </si>
  <si>
    <r>
      <t xml:space="preserve">не возражаю против обработки </t>
    </r>
    <r>
      <rPr>
        <i/>
        <sz val="10"/>
        <color theme="1"/>
        <rFont val="Calibri"/>
        <family val="2"/>
        <charset val="204"/>
        <scheme val="minor"/>
      </rPr>
      <t>наименование заказчика</t>
    </r>
    <r>
      <rPr>
        <sz val="10"/>
        <color theme="1"/>
        <rFont val="Calibri"/>
        <family val="2"/>
        <charset val="204"/>
        <scheme val="minor"/>
      </rPr>
      <t xml:space="preserve"> (адрес:                 </t>
    </r>
  </si>
  <si>
    <t>-      ФИО,</t>
  </si>
  <si>
    <t>-      адрес регистрации,</t>
  </si>
  <si>
    <t>-      серия, номер и дата выдачи документа, удостоверяющего личность (для физического лица),</t>
  </si>
  <si>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</si>
  <si>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</si>
  <si>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</si>
  <si>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</si>
  <si>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</si>
  <si>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</si>
  <si>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</si>
  <si>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</si>
  <si>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</si>
  <si>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</si>
  <si>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</si>
  <si>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</si>
  <si>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</si>
  <si>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</si>
  <si>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</si>
  <si>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</si>
  <si>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</si>
  <si>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</si>
  <si>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</si>
  <si>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</si>
  <si>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</si>
  <si>
    <t>Размер аванса</t>
  </si>
  <si>
    <t>РАБОТЫ: Обработка металлических изделий</t>
  </si>
  <si>
    <t>РАБОТЫ: Устройство буронабивных свай</t>
  </si>
  <si>
    <t>УСЛУГИ: Взрывные и буровзрывные работы</t>
  </si>
  <si>
    <t>УСЛУГИ: Гостиничные услуги</t>
  </si>
  <si>
    <t xml:space="preserve">УСЛУГИ: Инженерно-сейсмические изыскания
</t>
  </si>
  <si>
    <t>УСЛУГИ: Разработка планов предупреждения и ликвидации разливов нефти и нефтепродуктов</t>
  </si>
  <si>
    <t xml:space="preserve">Иная информация, которую участник считает необходимым сообщить </t>
  </si>
  <si>
    <t>(Для самостоятельного заполнения)</t>
  </si>
  <si>
    <t>Замечания предложения</t>
  </si>
  <si>
    <t>Ваши замечания, предложения, пожелания, касающиеся сотрудничества с Заказчиком и/или Организатором</t>
  </si>
  <si>
    <t>Банковские реквизиты</t>
  </si>
  <si>
    <t xml:space="preserve">Наименование получателя: 
ИНН 
БИК 
Наименование банка:                                                                                                 Корреспондентский счет 
Расчетный счет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</si>
</sst>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quot;Введите наименование участника в анкете, чтобы оно появилось здесь&quot;"/>
    <numFmt numFmtId="165" formatCode="[&lt;=9999999999]\+###\-###\-####;\+###_ \(###\)\ ###\-####"/>
    <numFmt numFmtId="166" formatCode="0&quot;%&quot;"/>
  </numFmts>
  <fonts count="38" x14ac:knownFonts="1">
    <font>
      <sz val="11"/>
      <color theme="1"/>
      <name val="Calibri"/>
      <family val="2"/>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0"/>
      <color theme="8" tint="-0.249977111117893"/>
      <name val="Calibri"/>
      <family val="2"/>
      <charset val="204"/>
      <scheme val="minor"/>
    </font>
    <font>
      <b/>
      <sz val="10"/>
      <color theme="5"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
      <i/>
      <sz val="10"/>
      <name val="Calibri"/>
      <family val="2"/>
      <charset val="204"/>
      <scheme val="minor"/>
    </font>
    <font>
      <b/>
      <i/>
      <sz val="1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
      <left/>
      <right style="dotted">
        <color indexed="64"/>
      </right>
      <top/>
      <bottom/>
      <diagonal/>
    </border>
    <border>
      <left style="thin">
        <color indexed="64"/>
      </left>
      <right/>
      <top/>
      <bottom/>
      <diagonal/>
    </border>
    <border>
      <left style="thin">
        <color indexed="64"/>
      </left>
      <right/>
      <top style="medium">
        <color indexed="64"/>
      </top>
      <bottom/>
      <diagonal/>
    </border>
  </borders>
  <cellStyleXfs count="3">
    <xf numFmtId="0" fontId="0" fillId="0" borderId="0"/>
    <xf numFmtId="0" fontId="2" fillId="0" borderId="0" applyNumberFormat="0" applyFill="0" applyBorder="0" applyAlignment="0" applyProtection="0"/>
    <xf numFmtId="0" fontId="4" fillId="3" borderId="42" applyNumberFormat="0" applyFont="0" applyAlignment="0" applyProtection="0"/>
  </cellStyleXfs>
  <cellXfs count="379">
    <xf numFmtId="0" fontId="0" fillId="0" borderId="0" xfId="0"/>
    <xf numFmtId="0" fontId="0" fillId="0" borderId="0" xfId="0" applyNumberForma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horizontal="left" vertical="center"/>
    </xf>
    <xf numFmtId="0" fontId="8" fillId="0" borderId="0" xfId="0" applyFont="1" applyAlignment="1">
      <alignment horizontal="left" vertical="center"/>
    </xf>
    <xf numFmtId="0" fontId="11" fillId="0" borderId="0" xfId="0" applyFont="1" applyAlignment="1">
      <alignment horizontal="left" vertical="center"/>
    </xf>
    <xf numFmtId="0" fontId="10" fillId="0" borderId="4" xfId="0" applyFont="1" applyBorder="1" applyAlignment="1" applyProtection="1">
      <alignment horizontal="left" vertical="center" wrapText="1"/>
      <protection locked="0"/>
    </xf>
    <xf numFmtId="0" fontId="8" fillId="0" borderId="0" xfId="0" applyFont="1" applyAlignment="1">
      <alignment horizontal="right" vertical="center" wrapText="1"/>
    </xf>
    <xf numFmtId="0" fontId="10" fillId="0" borderId="4" xfId="0" applyFont="1" applyBorder="1" applyAlignment="1" applyProtection="1">
      <alignment horizontal="left" vertical="center"/>
      <protection locked="0"/>
    </xf>
    <xf numFmtId="0" fontId="8" fillId="0" borderId="0" xfId="0" applyFont="1" applyAlignment="1">
      <alignment horizontal="center" vertical="center" wrapText="1"/>
    </xf>
    <xf numFmtId="0" fontId="12" fillId="0" borderId="0" xfId="0" applyFont="1" applyAlignment="1">
      <alignment horizontal="left" vertical="center"/>
    </xf>
    <xf numFmtId="0" fontId="8" fillId="0" borderId="0" xfId="0" applyFont="1" applyBorder="1" applyAlignment="1">
      <alignment horizontal="center" vertical="top" wrapText="1"/>
    </xf>
    <xf numFmtId="0" fontId="8" fillId="0" borderId="0" xfId="0" applyFont="1" applyBorder="1" applyAlignment="1">
      <alignment horizontal="left" vertical="top" wrapText="1"/>
    </xf>
    <xf numFmtId="49" fontId="8" fillId="0" borderId="0" xfId="0" applyNumberFormat="1" applyFont="1" applyFill="1" applyBorder="1" applyAlignment="1" applyProtection="1">
      <alignment horizontal="left" vertical="top" wrapText="1"/>
      <protection locked="0"/>
    </xf>
    <xf numFmtId="0" fontId="12" fillId="0" borderId="0" xfId="0" applyFont="1" applyAlignment="1">
      <alignment horizontal="center" vertical="center"/>
    </xf>
    <xf numFmtId="0" fontId="8" fillId="0" borderId="0" xfId="0" applyFont="1" applyBorder="1" applyAlignment="1">
      <alignment horizontal="center" vertical="top"/>
    </xf>
    <xf numFmtId="49" fontId="8" fillId="2" borderId="0" xfId="0" applyNumberFormat="1" applyFont="1" applyFill="1" applyBorder="1" applyAlignment="1" applyProtection="1">
      <alignment horizontal="left" vertical="top" wrapText="1"/>
      <protection locked="0"/>
    </xf>
    <xf numFmtId="49" fontId="8" fillId="2" borderId="0" xfId="0" applyNumberFormat="1" applyFont="1" applyFill="1" applyAlignment="1" applyProtection="1">
      <alignment horizontal="left" vertical="top" wrapText="1"/>
      <protection locked="0"/>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Alignment="1">
      <alignment horizontal="left" vertical="center" wrapText="1"/>
    </xf>
    <xf numFmtId="0" fontId="10" fillId="0" borderId="0" xfId="0" applyFont="1" applyAlignment="1">
      <alignment horizontal="center" vertical="center"/>
    </xf>
    <xf numFmtId="0" fontId="10" fillId="0" borderId="0" xfId="0" applyFont="1" applyBorder="1" applyAlignment="1">
      <alignment horizontal="left" vertical="center" wrapText="1"/>
    </xf>
    <xf numFmtId="0" fontId="10" fillId="0" borderId="0" xfId="0" applyFont="1" applyAlignment="1">
      <alignment vertical="center"/>
    </xf>
    <xf numFmtId="0" fontId="9" fillId="0" borderId="0" xfId="0" applyFont="1" applyBorder="1" applyAlignment="1" applyProtection="1">
      <alignment horizontal="left" vertical="center"/>
      <protection hidden="1"/>
    </xf>
    <xf numFmtId="0" fontId="17" fillId="0" borderId="0" xfId="0" applyFont="1" applyBorder="1" applyAlignment="1">
      <alignment horizontal="left" vertical="center"/>
    </xf>
    <xf numFmtId="0" fontId="10" fillId="3" borderId="67" xfId="2" applyFont="1" applyBorder="1" applyAlignment="1" applyProtection="1">
      <alignment horizontal="left" vertical="center" wrapText="1"/>
      <protection hidden="1"/>
    </xf>
    <xf numFmtId="0" fontId="10" fillId="0" borderId="69" xfId="0" applyNumberFormat="1" applyFont="1" applyBorder="1" applyAlignment="1" applyProtection="1">
      <alignment horizontal="left" vertical="center" wrapText="1"/>
      <protection locked="0"/>
    </xf>
    <xf numFmtId="0" fontId="10" fillId="0" borderId="71" xfId="0" applyNumberFormat="1" applyFont="1" applyBorder="1" applyAlignment="1" applyProtection="1">
      <alignment horizontal="left" vertical="center" wrapText="1"/>
      <protection locked="0"/>
    </xf>
    <xf numFmtId="0" fontId="10" fillId="0" borderId="73" xfId="0" applyNumberFormat="1" applyFont="1" applyBorder="1" applyAlignment="1" applyProtection="1">
      <alignment horizontal="left" vertical="center" wrapText="1"/>
      <protection locked="0"/>
    </xf>
    <xf numFmtId="165" fontId="10" fillId="0" borderId="82" xfId="0" applyNumberFormat="1" applyFont="1" applyBorder="1" applyAlignment="1" applyProtection="1">
      <alignment horizontal="left" vertical="center" wrapText="1"/>
      <protection locked="0"/>
    </xf>
    <xf numFmtId="0" fontId="10" fillId="3" borderId="67" xfId="2" applyNumberFormat="1" applyFont="1" applyBorder="1" applyAlignment="1" applyProtection="1">
      <alignment horizontal="left" vertical="center" wrapText="1"/>
      <protection hidden="1"/>
    </xf>
    <xf numFmtId="0" fontId="10" fillId="3" borderId="69" xfId="2" applyNumberFormat="1" applyFont="1" applyBorder="1" applyAlignment="1" applyProtection="1">
      <alignment horizontal="left" vertical="center" wrapText="1"/>
      <protection hidden="1"/>
    </xf>
    <xf numFmtId="1" fontId="10" fillId="0" borderId="69" xfId="0" applyNumberFormat="1" applyFont="1" applyBorder="1" applyAlignment="1" applyProtection="1">
      <alignment horizontal="left" vertical="center" wrapText="1"/>
      <protection locked="0"/>
    </xf>
    <xf numFmtId="0" fontId="10" fillId="0" borderId="75" xfId="0" applyNumberFormat="1" applyFont="1" applyBorder="1" applyAlignment="1" applyProtection="1">
      <alignment horizontal="left" vertical="center" wrapText="1"/>
      <protection locked="0"/>
    </xf>
    <xf numFmtId="0" fontId="18" fillId="0" borderId="83" xfId="0" applyFont="1" applyBorder="1" applyAlignment="1">
      <alignment horizontal="left" vertical="center" wrapText="1"/>
    </xf>
    <xf numFmtId="49" fontId="10" fillId="0" borderId="80" xfId="0" applyNumberFormat="1" applyFont="1" applyBorder="1" applyAlignment="1" applyProtection="1">
      <alignment horizontal="left" vertical="center" wrapText="1"/>
      <protection locked="0"/>
    </xf>
    <xf numFmtId="0" fontId="18" fillId="0" borderId="13" xfId="0" applyFont="1" applyBorder="1" applyAlignment="1">
      <alignment horizontal="left" vertical="center" wrapText="1"/>
    </xf>
    <xf numFmtId="49" fontId="10" fillId="0" borderId="33" xfId="0" applyNumberFormat="1" applyFont="1" applyBorder="1" applyAlignment="1" applyProtection="1">
      <alignment horizontal="left" vertical="center" wrapText="1"/>
      <protection locked="0"/>
    </xf>
    <xf numFmtId="165" fontId="10" fillId="0" borderId="89" xfId="0" applyNumberFormat="1" applyFont="1" applyBorder="1" applyAlignment="1" applyProtection="1">
      <alignment horizontal="left" vertical="center" wrapText="1"/>
      <protection locked="0"/>
    </xf>
    <xf numFmtId="0" fontId="18" fillId="0" borderId="17" xfId="0" applyFont="1" applyBorder="1" applyAlignment="1">
      <alignment horizontal="left" vertical="center" wrapText="1"/>
    </xf>
    <xf numFmtId="165" fontId="10" fillId="0" borderId="33" xfId="0" applyNumberFormat="1" applyFont="1" applyBorder="1" applyAlignment="1" applyProtection="1">
      <alignment horizontal="left" vertical="center" wrapText="1"/>
      <protection locked="0"/>
    </xf>
    <xf numFmtId="0" fontId="18" fillId="0" borderId="36" xfId="0" applyFont="1" applyBorder="1" applyAlignment="1">
      <alignment horizontal="left" vertical="center" wrapText="1"/>
    </xf>
    <xf numFmtId="49" fontId="10" fillId="0" borderId="37" xfId="0" applyNumberFormat="1" applyFont="1" applyBorder="1" applyAlignment="1" applyProtection="1">
      <alignment horizontal="left" vertical="center" wrapText="1"/>
      <protection locked="0"/>
    </xf>
    <xf numFmtId="0" fontId="18" fillId="0" borderId="15" xfId="0" applyFont="1" applyBorder="1" applyAlignment="1">
      <alignment horizontal="left" vertical="center" wrapText="1"/>
    </xf>
    <xf numFmtId="49" fontId="10" fillId="0" borderId="85" xfId="0" applyNumberFormat="1" applyFont="1" applyBorder="1" applyAlignment="1" applyProtection="1">
      <alignment horizontal="left" vertical="center" wrapText="1"/>
      <protection locked="0"/>
    </xf>
    <xf numFmtId="0" fontId="18" fillId="0" borderId="14" xfId="0" applyFont="1" applyBorder="1" applyAlignment="1">
      <alignment horizontal="left" vertical="center" wrapText="1"/>
    </xf>
    <xf numFmtId="49" fontId="10" fillId="0" borderId="87" xfId="0" applyNumberFormat="1" applyFont="1" applyBorder="1" applyAlignment="1" applyProtection="1">
      <alignment horizontal="left" vertical="center" wrapText="1"/>
      <protection locked="0"/>
    </xf>
    <xf numFmtId="49" fontId="10" fillId="0" borderId="88" xfId="0" applyNumberFormat="1" applyFont="1" applyBorder="1" applyAlignment="1" applyProtection="1">
      <alignment horizontal="left" vertical="center" wrapText="1"/>
      <protection locked="0"/>
    </xf>
    <xf numFmtId="0" fontId="17" fillId="0" borderId="0" xfId="0" applyFont="1" applyAlignment="1">
      <alignment vertical="center"/>
    </xf>
    <xf numFmtId="0" fontId="17" fillId="0" borderId="0" xfId="0" applyFont="1" applyAlignment="1">
      <alignment horizontal="center" vertical="center"/>
    </xf>
    <xf numFmtId="0" fontId="9" fillId="0" borderId="0" xfId="0" applyFont="1" applyBorder="1" applyAlignment="1" applyProtection="1">
      <alignment vertical="center"/>
      <protection hidden="1"/>
    </xf>
    <xf numFmtId="0" fontId="17" fillId="0" borderId="0" xfId="0" applyFont="1" applyBorder="1" applyAlignment="1">
      <alignment vertical="center"/>
    </xf>
    <xf numFmtId="0" fontId="9" fillId="0" borderId="0" xfId="0" applyFont="1" applyBorder="1" applyAlignment="1">
      <alignment vertical="center"/>
    </xf>
    <xf numFmtId="0" fontId="18" fillId="0" borderId="40" xfId="0" applyFont="1" applyBorder="1" applyAlignment="1">
      <alignment horizontal="left" vertical="center" wrapText="1"/>
    </xf>
    <xf numFmtId="0" fontId="18" fillId="0" borderId="79" xfId="0" applyFont="1" applyBorder="1" applyAlignment="1">
      <alignment horizontal="left" vertical="center" wrapText="1"/>
    </xf>
    <xf numFmtId="0" fontId="10" fillId="0" borderId="0" xfId="0" applyFont="1" applyBorder="1" applyAlignment="1">
      <alignment horizontal="left" vertical="center"/>
    </xf>
    <xf numFmtId="49" fontId="18" fillId="0" borderId="10" xfId="0" applyNumberFormat="1" applyFont="1" applyBorder="1" applyAlignment="1">
      <alignment horizontal="left" vertical="center"/>
    </xf>
    <xf numFmtId="49" fontId="18" fillId="0" borderId="39" xfId="0" applyNumberFormat="1" applyFont="1" applyBorder="1" applyAlignment="1">
      <alignment horizontal="left" vertical="center"/>
    </xf>
    <xf numFmtId="49" fontId="19" fillId="0" borderId="41" xfId="0" applyNumberFormat="1" applyFont="1" applyBorder="1" applyAlignment="1" applyProtection="1">
      <alignment horizontal="center" vertical="center"/>
      <protection locked="0"/>
    </xf>
    <xf numFmtId="0" fontId="20" fillId="0" borderId="0" xfId="0" applyFont="1" applyAlignment="1">
      <alignment horizontal="left" vertical="center"/>
    </xf>
    <xf numFmtId="0" fontId="14" fillId="0" borderId="91" xfId="0" applyNumberFormat="1" applyFont="1" applyBorder="1" applyAlignment="1">
      <alignment horizontal="center" vertical="center"/>
    </xf>
    <xf numFmtId="0" fontId="20" fillId="0" borderId="0" xfId="0" applyFont="1" applyAlignment="1">
      <alignment horizontal="left" vertical="center" wrapText="1"/>
    </xf>
    <xf numFmtId="0" fontId="9" fillId="0" borderId="90" xfId="0" applyFont="1" applyBorder="1" applyAlignment="1">
      <alignment vertical="center"/>
    </xf>
    <xf numFmtId="0" fontId="17" fillId="0" borderId="90" xfId="0" applyFont="1" applyBorder="1" applyAlignment="1">
      <alignment horizontal="left" vertical="center"/>
    </xf>
    <xf numFmtId="4" fontId="8" fillId="0" borderId="93" xfId="0" applyNumberFormat="1" applyFont="1" applyBorder="1" applyAlignment="1" applyProtection="1">
      <alignment horizontal="left" vertical="center" wrapText="1"/>
      <protection locked="0"/>
    </xf>
    <xf numFmtId="0" fontId="21" fillId="0" borderId="0" xfId="0" applyFont="1" applyAlignment="1">
      <alignment horizontal="left" vertical="center"/>
    </xf>
    <xf numFmtId="0" fontId="14" fillId="0" borderId="19" xfId="0" applyFont="1" applyBorder="1" applyAlignment="1">
      <alignment horizontal="left" vertical="center"/>
    </xf>
    <xf numFmtId="0" fontId="10" fillId="0" borderId="22" xfId="0" applyFont="1" applyBorder="1" applyAlignment="1">
      <alignment horizontal="left" vertical="center" wrapText="1"/>
    </xf>
    <xf numFmtId="4" fontId="10" fillId="0" borderId="26" xfId="0" applyNumberFormat="1" applyFont="1" applyBorder="1" applyAlignment="1" applyProtection="1">
      <alignment horizontal="left" vertical="center" wrapText="1"/>
    </xf>
    <xf numFmtId="0" fontId="14" fillId="0" borderId="20" xfId="0" applyFont="1" applyBorder="1" applyAlignment="1">
      <alignment horizontal="left" vertical="center"/>
    </xf>
    <xf numFmtId="0" fontId="8" fillId="0" borderId="18" xfId="0" applyFont="1" applyBorder="1" applyAlignment="1">
      <alignment horizontal="left" vertical="center" wrapText="1"/>
    </xf>
    <xf numFmtId="4" fontId="8" fillId="0" borderId="27" xfId="0" applyNumberFormat="1" applyFont="1" applyBorder="1" applyAlignment="1" applyProtection="1">
      <alignment horizontal="left" vertical="center" wrapText="1"/>
      <protection locked="0"/>
    </xf>
    <xf numFmtId="0" fontId="14" fillId="0" borderId="21" xfId="0" applyFont="1" applyBorder="1" applyAlignment="1">
      <alignment horizontal="left" vertical="center"/>
    </xf>
    <xf numFmtId="0" fontId="18" fillId="0" borderId="23" xfId="0" applyFont="1" applyBorder="1" applyAlignment="1">
      <alignment horizontal="left" vertical="center" wrapText="1"/>
    </xf>
    <xf numFmtId="4" fontId="8" fillId="0" borderId="28" xfId="0" applyNumberFormat="1" applyFont="1" applyBorder="1" applyAlignment="1" applyProtection="1">
      <alignment horizontal="left" vertical="center" wrapText="1"/>
      <protection locked="0"/>
    </xf>
    <xf numFmtId="0" fontId="14" fillId="0" borderId="24" xfId="0" applyFont="1" applyBorder="1" applyAlignment="1">
      <alignment horizontal="left" vertical="center"/>
    </xf>
    <xf numFmtId="0" fontId="22" fillId="0" borderId="25" xfId="0" applyFont="1" applyBorder="1" applyAlignment="1">
      <alignment horizontal="left" vertical="center" wrapText="1"/>
    </xf>
    <xf numFmtId="4" fontId="10" fillId="0" borderId="29" xfId="0" applyNumberFormat="1" applyFont="1" applyBorder="1" applyAlignment="1" applyProtection="1">
      <alignment horizontal="left" vertical="center" wrapText="1"/>
      <protection locked="0"/>
    </xf>
    <xf numFmtId="4" fontId="10" fillId="0" borderId="29" xfId="0" applyNumberFormat="1" applyFont="1" applyBorder="1" applyAlignment="1" applyProtection="1">
      <alignment horizontal="left" vertical="center" wrapText="1"/>
    </xf>
    <xf numFmtId="0" fontId="8" fillId="0" borderId="94" xfId="0" applyFont="1" applyBorder="1" applyAlignment="1">
      <alignment horizontal="left" vertical="center" wrapText="1"/>
    </xf>
    <xf numFmtId="0" fontId="21" fillId="0" borderId="0" xfId="0" applyFont="1" applyAlignment="1">
      <alignment horizontal="left" vertical="center" wrapText="1"/>
    </xf>
    <xf numFmtId="0" fontId="8" fillId="0" borderId="92" xfId="0" applyFont="1" applyBorder="1" applyAlignment="1">
      <alignment horizontal="left" vertical="center" wrapText="1"/>
    </xf>
    <xf numFmtId="0" fontId="10" fillId="0" borderId="25" xfId="0" applyFont="1" applyBorder="1" applyAlignment="1">
      <alignment horizontal="left" vertical="center" wrapText="1"/>
    </xf>
    <xf numFmtId="0" fontId="8" fillId="0" borderId="23" xfId="0" applyFont="1" applyBorder="1" applyAlignment="1">
      <alignment horizontal="left" vertical="center" wrapText="1"/>
    </xf>
    <xf numFmtId="0" fontId="17" fillId="0" borderId="0" xfId="0" applyFont="1" applyAlignment="1">
      <alignment horizontal="left" vertical="center"/>
    </xf>
    <xf numFmtId="0" fontId="9" fillId="0" borderId="90" xfId="0" applyFont="1" applyBorder="1" applyAlignment="1">
      <alignment horizontal="left" vertical="center"/>
    </xf>
    <xf numFmtId="0" fontId="9" fillId="0" borderId="0" xfId="0" applyFont="1" applyBorder="1" applyAlignment="1" applyProtection="1">
      <alignment horizontal="left" vertical="center"/>
    </xf>
    <xf numFmtId="0" fontId="9" fillId="0" borderId="0" xfId="0" applyFont="1" applyBorder="1" applyAlignment="1">
      <alignment horizontal="left" vertical="center"/>
    </xf>
    <xf numFmtId="0" fontId="10" fillId="0" borderId="5"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0" fontId="10" fillId="0" borderId="30" xfId="0" applyFont="1" applyFill="1" applyBorder="1" applyAlignment="1" applyProtection="1">
      <alignment horizontal="left" vertical="center" wrapText="1"/>
    </xf>
    <xf numFmtId="0" fontId="21" fillId="0" borderId="0" xfId="0" applyFont="1" applyAlignment="1" applyProtection="1">
      <alignment horizontal="left" vertical="center"/>
    </xf>
    <xf numFmtId="0" fontId="10" fillId="0" borderId="4" xfId="0"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protection locked="0"/>
    </xf>
    <xf numFmtId="0" fontId="16" fillId="0" borderId="1" xfId="1" applyFont="1" applyBorder="1" applyAlignment="1">
      <alignment horizontal="left" vertical="center" wrapText="1"/>
    </xf>
    <xf numFmtId="0" fontId="8" fillId="0" borderId="1" xfId="0" applyFont="1" applyBorder="1" applyAlignment="1">
      <alignment horizontal="left" vertical="center" wrapText="1"/>
    </xf>
    <xf numFmtId="49" fontId="8" fillId="0" borderId="6" xfId="0" applyNumberFormat="1" applyFont="1" applyBorder="1" applyAlignment="1" applyProtection="1">
      <alignment horizontal="left" vertical="center" wrapText="1"/>
      <protection locked="0"/>
    </xf>
    <xf numFmtId="0" fontId="16" fillId="0" borderId="9" xfId="1" applyFont="1" applyBorder="1" applyAlignment="1">
      <alignment horizontal="left" vertical="center" wrapText="1"/>
    </xf>
    <xf numFmtId="49" fontId="8" fillId="0" borderId="7" xfId="0" applyNumberFormat="1" applyFont="1" applyBorder="1" applyAlignment="1" applyProtection="1">
      <alignment horizontal="left" vertical="center" wrapText="1"/>
      <protection locked="0"/>
    </xf>
    <xf numFmtId="0" fontId="16" fillId="0" borderId="30" xfId="1" applyFont="1" applyBorder="1" applyAlignment="1">
      <alignment horizontal="left" vertical="center" wrapText="1"/>
    </xf>
    <xf numFmtId="49" fontId="8" fillId="0" borderId="4" xfId="0" applyNumberFormat="1" applyFont="1" applyBorder="1" applyAlignment="1">
      <alignment horizontal="left" vertical="center" wrapText="1"/>
    </xf>
    <xf numFmtId="49" fontId="8" fillId="0" borderId="6" xfId="0" applyNumberFormat="1" applyFont="1" applyBorder="1" applyAlignment="1">
      <alignment horizontal="left" vertical="center" wrapText="1"/>
    </xf>
    <xf numFmtId="49" fontId="8" fillId="2" borderId="0" xfId="0" applyNumberFormat="1" applyFont="1" applyFill="1" applyBorder="1" applyAlignment="1" applyProtection="1">
      <alignment horizontal="left" vertical="center" wrapText="1"/>
      <protection locked="0"/>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vertical="center"/>
    </xf>
    <xf numFmtId="164" fontId="17" fillId="2" borderId="0" xfId="0" applyNumberFormat="1" applyFont="1" applyFill="1" applyBorder="1" applyAlignment="1">
      <alignment horizontal="left" vertical="center"/>
    </xf>
    <xf numFmtId="0" fontId="9" fillId="2" borderId="0" xfId="0" applyFont="1" applyFill="1" applyBorder="1" applyAlignment="1">
      <alignment horizontal="left" vertical="center"/>
    </xf>
    <xf numFmtId="0" fontId="17" fillId="2" borderId="0" xfId="0" applyFont="1" applyFill="1" applyBorder="1" applyAlignment="1">
      <alignment horizontal="left" vertical="center"/>
    </xf>
    <xf numFmtId="0" fontId="17" fillId="2" borderId="0" xfId="0" applyFont="1" applyFill="1" applyBorder="1" applyAlignment="1">
      <alignment vertical="center"/>
    </xf>
    <xf numFmtId="0" fontId="17" fillId="2" borderId="90" xfId="0" applyFont="1" applyFill="1" applyBorder="1" applyAlignment="1">
      <alignment horizontal="left" vertical="center"/>
    </xf>
    <xf numFmtId="0" fontId="17" fillId="2" borderId="90" xfId="0" applyFont="1" applyFill="1" applyBorder="1" applyAlignment="1">
      <alignment vertical="center"/>
    </xf>
    <xf numFmtId="0" fontId="9" fillId="2" borderId="0" xfId="0" applyFont="1" applyFill="1" applyBorder="1" applyAlignment="1">
      <alignment vertical="center"/>
    </xf>
    <xf numFmtId="0" fontId="9" fillId="2" borderId="3" xfId="0" applyFont="1" applyFill="1" applyBorder="1" applyAlignment="1">
      <alignment horizontal="left" vertical="center"/>
    </xf>
    <xf numFmtId="0" fontId="9" fillId="2" borderId="3" xfId="0" applyFont="1" applyFill="1" applyBorder="1" applyAlignment="1">
      <alignment vertical="center"/>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4" fillId="2" borderId="0" xfId="0" applyFont="1" applyFill="1" applyAlignment="1">
      <alignment horizontal="left" vertical="center"/>
    </xf>
    <xf numFmtId="49" fontId="8" fillId="2" borderId="4" xfId="0" applyNumberFormat="1" applyFont="1" applyFill="1" applyBorder="1" applyAlignment="1" applyProtection="1">
      <alignment horizontal="left" vertical="center" wrapText="1"/>
      <protection locked="0"/>
    </xf>
    <xf numFmtId="1" fontId="8" fillId="2" borderId="4" xfId="0" applyNumberFormat="1" applyFont="1" applyFill="1" applyBorder="1" applyAlignment="1" applyProtection="1">
      <alignment horizontal="left" vertical="center" wrapText="1"/>
      <protection locked="0"/>
    </xf>
    <xf numFmtId="164" fontId="7" fillId="0" borderId="0" xfId="0" applyNumberFormat="1" applyFont="1" applyAlignment="1">
      <alignment vertical="center" wrapText="1"/>
    </xf>
    <xf numFmtId="164" fontId="9" fillId="0" borderId="0" xfId="0" applyNumberFormat="1" applyFont="1" applyBorder="1" applyAlignment="1">
      <alignment horizontal="left" vertical="center" wrapText="1"/>
    </xf>
    <xf numFmtId="0" fontId="9" fillId="0" borderId="90" xfId="0" applyFont="1" applyBorder="1" applyAlignment="1">
      <alignment horizontal="left" vertical="center" wrapText="1"/>
    </xf>
    <xf numFmtId="0" fontId="9" fillId="0" borderId="0" xfId="0" applyFont="1" applyBorder="1" applyAlignment="1">
      <alignment vertical="center" wrapText="1"/>
    </xf>
    <xf numFmtId="0" fontId="25" fillId="0" borderId="7" xfId="0" applyFont="1" applyBorder="1" applyAlignment="1">
      <alignment horizontal="left" vertical="center" wrapText="1"/>
    </xf>
    <xf numFmtId="0" fontId="8" fillId="0" borderId="2" xfId="0" applyFont="1" applyBorder="1" applyAlignment="1" applyProtection="1">
      <alignment horizontal="justify" vertical="center" wrapText="1"/>
      <protection locked="0"/>
    </xf>
    <xf numFmtId="0" fontId="8" fillId="0" borderId="4"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8" xfId="0" applyFont="1" applyBorder="1" applyAlignment="1" applyProtection="1">
      <alignment horizontal="justify" vertical="center" wrapText="1"/>
      <protection locked="0"/>
    </xf>
    <xf numFmtId="0" fontId="8" fillId="0" borderId="6"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164" fontId="9" fillId="0" borderId="0" xfId="0" applyNumberFormat="1" applyFont="1" applyBorder="1" applyAlignment="1">
      <alignment horizontal="left" vertical="center"/>
    </xf>
    <xf numFmtId="164" fontId="9" fillId="0" borderId="90" xfId="0" applyNumberFormat="1" applyFont="1" applyBorder="1" applyAlignment="1">
      <alignment horizontal="left" vertical="center"/>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6" xfId="0" applyFont="1" applyBorder="1" applyAlignment="1">
      <alignment horizontal="left" vertical="center" wrapText="1"/>
    </xf>
    <xf numFmtId="0" fontId="25" fillId="0" borderId="5" xfId="0" applyFont="1" applyBorder="1" applyAlignment="1">
      <alignment horizontal="left" vertical="center" wrapText="1"/>
    </xf>
    <xf numFmtId="0" fontId="8" fillId="0" borderId="2" xfId="0" applyNumberFormat="1" applyFont="1" applyBorder="1" applyAlignment="1" applyProtection="1">
      <alignment horizontal="left" vertical="center" wrapText="1"/>
      <protection locked="0"/>
    </xf>
    <xf numFmtId="49" fontId="8" fillId="0" borderId="1" xfId="0" applyNumberFormat="1" applyFont="1" applyBorder="1" applyAlignment="1" applyProtection="1">
      <alignment horizontal="left" vertical="center" wrapText="1"/>
      <protection locked="0"/>
    </xf>
    <xf numFmtId="0" fontId="8" fillId="0" borderId="8" xfId="0" applyNumberFormat="1" applyFont="1" applyBorder="1" applyAlignment="1" applyProtection="1">
      <alignment horizontal="left" vertical="center" wrapText="1"/>
      <protection locked="0"/>
    </xf>
    <xf numFmtId="49" fontId="8" fillId="0" borderId="9" xfId="0" applyNumberFormat="1" applyFont="1" applyBorder="1" applyAlignment="1" applyProtection="1">
      <alignment horizontal="left" vertical="center" wrapText="1"/>
      <protection locked="0"/>
    </xf>
    <xf numFmtId="0" fontId="26" fillId="0" borderId="0" xfId="0" applyFont="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26" fillId="0" borderId="0" xfId="0" applyFont="1" applyAlignment="1">
      <alignment horizontal="left" vertical="center"/>
    </xf>
    <xf numFmtId="0" fontId="18" fillId="0" borderId="4" xfId="0" applyFont="1" applyBorder="1" applyAlignment="1">
      <alignment horizontal="left" vertical="center" wrapText="1"/>
    </xf>
    <xf numFmtId="0" fontId="18" fillId="0" borderId="4" xfId="0" applyFont="1" applyFill="1" applyBorder="1" applyAlignment="1">
      <alignment horizontal="left" vertical="center" wrapText="1"/>
    </xf>
    <xf numFmtId="0" fontId="10" fillId="0" borderId="4" xfId="0" applyFont="1" applyBorder="1" applyAlignment="1">
      <alignment horizontal="left" vertical="center" wrapText="1"/>
    </xf>
    <xf numFmtId="0" fontId="26" fillId="0" borderId="0" xfId="0" applyFont="1" applyAlignment="1" applyProtection="1">
      <alignment vertical="center"/>
    </xf>
    <xf numFmtId="0" fontId="25" fillId="0" borderId="7" xfId="0" applyFont="1" applyBorder="1" applyAlignment="1" applyProtection="1">
      <alignment horizontal="left" vertical="center" wrapText="1"/>
    </xf>
    <xf numFmtId="1" fontId="22" fillId="0" borderId="2" xfId="0" applyNumberFormat="1" applyFont="1" applyBorder="1" applyAlignment="1" applyProtection="1">
      <alignment horizontal="left" vertical="center" wrapText="1"/>
    </xf>
    <xf numFmtId="1" fontId="18" fillId="0" borderId="2" xfId="0" applyNumberFormat="1" applyFont="1" applyBorder="1" applyAlignment="1" applyProtection="1">
      <alignment horizontal="left" vertical="center" wrapText="1"/>
    </xf>
    <xf numFmtId="49" fontId="18" fillId="0" borderId="4" xfId="0" applyNumberFormat="1" applyFont="1" applyBorder="1" applyAlignment="1" applyProtection="1">
      <alignment horizontal="left" vertical="center" wrapText="1"/>
      <protection locked="0"/>
    </xf>
    <xf numFmtId="4" fontId="18" fillId="0" borderId="4" xfId="0" applyNumberFormat="1"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14" fontId="18" fillId="0" borderId="4" xfId="0" applyNumberFormat="1" applyFont="1" applyBorder="1" applyAlignment="1" applyProtection="1">
      <alignment horizontal="left" vertical="center" wrapText="1"/>
      <protection locked="0"/>
    </xf>
    <xf numFmtId="1" fontId="22" fillId="0" borderId="8" xfId="0" applyNumberFormat="1" applyFont="1" applyBorder="1" applyAlignment="1" applyProtection="1">
      <alignment horizontal="left" vertical="center" wrapText="1"/>
    </xf>
    <xf numFmtId="1" fontId="18" fillId="0" borderId="8" xfId="0" applyNumberFormat="1" applyFont="1" applyBorder="1" applyAlignment="1" applyProtection="1">
      <alignment horizontal="left" vertical="center" wrapText="1"/>
    </xf>
    <xf numFmtId="49" fontId="18" fillId="0" borderId="6" xfId="0" applyNumberFormat="1" applyFont="1" applyBorder="1" applyAlignment="1" applyProtection="1">
      <alignment horizontal="left" vertical="center" wrapText="1"/>
      <protection locked="0"/>
    </xf>
    <xf numFmtId="4" fontId="18" fillId="0" borderId="6" xfId="0" applyNumberFormat="1" applyFont="1" applyBorder="1" applyAlignment="1" applyProtection="1">
      <alignment horizontal="left" vertical="center" wrapText="1"/>
      <protection locked="0"/>
    </xf>
    <xf numFmtId="0" fontId="18" fillId="0" borderId="6" xfId="0" applyFont="1" applyBorder="1" applyAlignment="1" applyProtection="1">
      <alignment horizontal="left" vertical="center" wrapText="1"/>
      <protection locked="0"/>
    </xf>
    <xf numFmtId="14" fontId="18" fillId="0" borderId="6" xfId="0" applyNumberFormat="1" applyFont="1" applyBorder="1" applyAlignment="1" applyProtection="1">
      <alignment horizontal="left" vertical="center" wrapText="1"/>
      <protection locked="0"/>
    </xf>
    <xf numFmtId="0" fontId="26" fillId="0" borderId="0" xfId="0" applyFont="1" applyAlignment="1" applyProtection="1">
      <alignment vertical="center" wrapText="1"/>
    </xf>
    <xf numFmtId="0" fontId="30" fillId="0" borderId="0" xfId="0" applyFont="1" applyBorder="1" applyAlignment="1" applyProtection="1">
      <alignment horizontal="left" vertical="center" wrapText="1"/>
    </xf>
    <xf numFmtId="0" fontId="7" fillId="0" borderId="0" xfId="0" applyFont="1" applyBorder="1" applyAlignment="1">
      <alignment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9" fillId="0" borderId="0" xfId="0" applyFont="1" applyAlignment="1">
      <alignment horizontal="left" vertical="center"/>
    </xf>
    <xf numFmtId="0" fontId="10" fillId="0" borderId="0" xfId="0" applyFont="1" applyBorder="1" applyAlignment="1">
      <alignment vertical="center"/>
    </xf>
    <xf numFmtId="0" fontId="8" fillId="0" borderId="20" xfId="0" applyFont="1" applyBorder="1" applyAlignment="1">
      <alignment vertical="center"/>
    </xf>
    <xf numFmtId="0" fontId="11" fillId="0" borderId="0" xfId="0" applyFont="1" applyAlignment="1">
      <alignment vertical="center"/>
    </xf>
    <xf numFmtId="49" fontId="10" fillId="0" borderId="12" xfId="0" applyNumberFormat="1" applyFont="1" applyBorder="1" applyAlignment="1" applyProtection="1">
      <alignment horizontal="left" vertical="center"/>
      <protection locked="0"/>
    </xf>
    <xf numFmtId="49" fontId="10" fillId="0" borderId="38" xfId="0" applyNumberFormat="1" applyFont="1" applyBorder="1" applyAlignment="1" applyProtection="1">
      <alignment horizontal="left" vertical="center" wrapText="1"/>
      <protection locked="0"/>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1" fillId="2" borderId="0" xfId="0" applyFont="1" applyFill="1" applyAlignment="1">
      <alignment vertical="center"/>
    </xf>
    <xf numFmtId="0" fontId="1" fillId="2" borderId="0" xfId="0" applyFont="1" applyFill="1" applyAlignment="1">
      <alignment horizontal="center" vertical="center"/>
    </xf>
    <xf numFmtId="0" fontId="1" fillId="2" borderId="0" xfId="0" applyFont="1" applyFill="1" applyAlignment="1" applyProtection="1">
      <alignment vertical="center"/>
      <protection locked="0"/>
    </xf>
    <xf numFmtId="0" fontId="1" fillId="0" borderId="0" xfId="0" applyFont="1" applyAlignment="1">
      <alignment horizontal="left" vertical="center" wrapText="1"/>
    </xf>
    <xf numFmtId="0" fontId="1" fillId="0" borderId="0" xfId="0" applyFont="1" applyAlignment="1" applyProtection="1">
      <alignment vertical="center" wrapText="1"/>
      <protection locked="0"/>
    </xf>
    <xf numFmtId="0" fontId="1" fillId="0" borderId="0" xfId="0" applyFont="1" applyAlignment="1" applyProtection="1">
      <alignment vertical="center"/>
      <protection locked="0"/>
    </xf>
    <xf numFmtId="0" fontId="1" fillId="0" borderId="0" xfId="0" applyFont="1" applyAlignment="1" applyProtection="1">
      <alignment vertical="center" wrapText="1"/>
    </xf>
    <xf numFmtId="0" fontId="1" fillId="0" borderId="0" xfId="0" applyFont="1" applyAlignment="1">
      <alignment horizontal="center" vertical="center"/>
    </xf>
    <xf numFmtId="0" fontId="1" fillId="0" borderId="0" xfId="0" applyFont="1"/>
    <xf numFmtId="1" fontId="22" fillId="0" borderId="2" xfId="0" applyNumberFormat="1" applyFont="1" applyBorder="1" applyAlignment="1" applyProtection="1">
      <alignment horizontal="center" vertical="center" wrapText="1"/>
    </xf>
    <xf numFmtId="1" fontId="22" fillId="0" borderId="8" xfId="0" applyNumberFormat="1" applyFont="1" applyBorder="1" applyAlignment="1" applyProtection="1">
      <alignment horizontal="center" vertical="center" wrapText="1"/>
    </xf>
    <xf numFmtId="0" fontId="8" fillId="0" borderId="0" xfId="0" applyFont="1" applyAlignment="1">
      <alignment vertical="center" wrapText="1"/>
    </xf>
    <xf numFmtId="14" fontId="8" fillId="0" borderId="0" xfId="0" applyNumberFormat="1" applyFont="1" applyAlignment="1">
      <alignment vertical="center" wrapText="1"/>
    </xf>
    <xf numFmtId="14" fontId="8" fillId="0" borderId="0" xfId="0" applyNumberFormat="1" applyFont="1" applyAlignment="1">
      <alignment vertical="center"/>
    </xf>
    <xf numFmtId="0" fontId="8" fillId="0" borderId="3" xfId="0" applyFont="1" applyBorder="1" applyAlignment="1">
      <alignment vertical="center" wrapText="1"/>
    </xf>
    <xf numFmtId="0" fontId="25" fillId="2" borderId="7" xfId="0" applyFont="1" applyFill="1" applyBorder="1" applyAlignment="1">
      <alignment horizontal="left" vertical="center" wrapText="1"/>
    </xf>
    <xf numFmtId="0" fontId="22" fillId="0" borderId="0" xfId="0" applyFont="1" applyBorder="1" applyAlignment="1" applyProtection="1">
      <alignment horizontal="left" vertical="center" wrapText="1"/>
    </xf>
    <xf numFmtId="0" fontId="25" fillId="0" borderId="7" xfId="0" applyFont="1" applyBorder="1" applyAlignment="1" applyProtection="1">
      <alignment horizontal="center" vertical="center" wrapText="1"/>
    </xf>
    <xf numFmtId="0" fontId="8" fillId="0" borderId="0" xfId="0" applyFont="1"/>
    <xf numFmtId="0" fontId="8" fillId="0" borderId="3" xfId="0" applyFont="1" applyBorder="1" applyAlignment="1">
      <alignment vertical="center"/>
    </xf>
    <xf numFmtId="0" fontId="8" fillId="0" borderId="3" xfId="0" applyFont="1" applyBorder="1"/>
    <xf numFmtId="0" fontId="15" fillId="0" borderId="3" xfId="0" applyFont="1" applyBorder="1" applyAlignment="1">
      <alignment vertical="center"/>
    </xf>
    <xf numFmtId="0" fontId="8" fillId="0" borderId="10" xfId="0" applyFont="1" applyBorder="1"/>
    <xf numFmtId="0" fontId="8" fillId="0" borderId="16" xfId="0" applyFont="1" applyBorder="1"/>
    <xf numFmtId="0" fontId="8" fillId="0" borderId="0" xfId="0" applyFont="1" applyAlignment="1">
      <alignment horizontal="center"/>
    </xf>
    <xf numFmtId="0" fontId="17" fillId="0" borderId="0" xfId="0" applyFont="1"/>
    <xf numFmtId="49" fontId="32" fillId="0" borderId="4" xfId="0" applyNumberFormat="1" applyFont="1" applyBorder="1" applyAlignment="1" applyProtection="1">
      <alignment horizontal="left" vertical="center" wrapText="1"/>
    </xf>
    <xf numFmtId="49" fontId="32" fillId="0" borderId="4" xfId="0" applyNumberFormat="1" applyFont="1" applyBorder="1" applyAlignment="1" applyProtection="1">
      <alignment horizontal="left" vertical="center" wrapText="1"/>
      <protection locked="0"/>
    </xf>
    <xf numFmtId="0" fontId="33" fillId="0" borderId="1" xfId="1" applyFont="1" applyBorder="1" applyAlignment="1">
      <alignment horizontal="left" vertical="center" wrapText="1"/>
    </xf>
    <xf numFmtId="49" fontId="8" fillId="2" borderId="4" xfId="0" applyNumberFormat="1" applyFont="1" applyFill="1" applyBorder="1" applyAlignment="1" applyProtection="1">
      <alignment horizontal="left" vertical="top" wrapText="1"/>
      <protection locked="0"/>
    </xf>
    <xf numFmtId="49" fontId="15" fillId="2" borderId="0" xfId="0" applyNumberFormat="1" applyFont="1" applyFill="1" applyBorder="1" applyAlignment="1" applyProtection="1">
      <alignment horizontal="center" vertical="center" wrapText="1"/>
    </xf>
    <xf numFmtId="49" fontId="8" fillId="2" borderId="3" xfId="0" applyNumberFormat="1" applyFont="1" applyFill="1" applyBorder="1" applyAlignment="1" applyProtection="1">
      <alignment horizontal="left" vertical="top" wrapText="1"/>
      <protection locked="0"/>
    </xf>
    <xf numFmtId="0" fontId="13"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4" fillId="0" borderId="4" xfId="0" applyNumberFormat="1" applyFont="1" applyBorder="1" applyAlignment="1">
      <alignment horizontal="left" vertical="center" wrapText="1"/>
    </xf>
    <xf numFmtId="49" fontId="34" fillId="0" borderId="4" xfId="0" applyNumberFormat="1" applyFont="1" applyBorder="1" applyAlignment="1" applyProtection="1">
      <alignment horizontal="left" vertical="center" wrapText="1"/>
      <protection locked="0"/>
    </xf>
    <xf numFmtId="0" fontId="35" fillId="0" borderId="1" xfId="1" applyFont="1" applyBorder="1" applyAlignment="1">
      <alignment horizontal="left" vertical="center" wrapText="1"/>
    </xf>
    <xf numFmtId="166" fontId="8" fillId="2" borderId="10" xfId="0" applyNumberFormat="1" applyFont="1" applyFill="1" applyBorder="1" applyAlignment="1" applyProtection="1">
      <alignment horizontal="left" vertical="top" wrapText="1"/>
      <protection locked="0"/>
    </xf>
    <xf numFmtId="0" fontId="9" fillId="0" borderId="0" xfId="0" applyFont="1" applyBorder="1" applyAlignment="1">
      <alignment vertical="center"/>
    </xf>
    <xf numFmtId="0" fontId="14" fillId="0" borderId="0" xfId="0" applyFont="1" applyAlignment="1">
      <alignment horizontal="center" vertical="center"/>
    </xf>
    <xf numFmtId="0" fontId="8" fillId="0" borderId="4" xfId="0" applyFont="1" applyBorder="1" applyAlignment="1">
      <alignment horizontal="left" vertical="center" wrapText="1"/>
    </xf>
    <xf numFmtId="0" fontId="13" fillId="2" borderId="1" xfId="0" applyFont="1" applyFill="1" applyBorder="1" applyAlignment="1" applyProtection="1">
      <alignment horizontal="left" vertical="center"/>
    </xf>
    <xf numFmtId="0" fontId="14" fillId="0" borderId="41" xfId="0" applyFont="1" applyBorder="1" applyAlignment="1" applyProtection="1">
      <alignment horizontal="center" vertical="center" wrapText="1"/>
      <protection locked="0"/>
    </xf>
    <xf numFmtId="0" fontId="13" fillId="0" borderId="1" xfId="0" applyFont="1" applyBorder="1" applyAlignment="1" applyProtection="1">
      <alignment horizontal="left" vertical="center"/>
    </xf>
    <xf numFmtId="0" fontId="13" fillId="0" borderId="1" xfId="0" applyFont="1" applyBorder="1" applyAlignment="1">
      <alignment horizontal="left" vertical="center"/>
    </xf>
    <xf numFmtId="0" fontId="37" fillId="0" borderId="0" xfId="0" applyFont="1" applyBorder="1" applyAlignment="1">
      <alignment horizontal="center" vertical="top" wrapText="1"/>
    </xf>
    <xf numFmtId="0" fontId="8" fillId="0" borderId="0" xfId="0" applyFont="1" applyAlignment="1">
      <alignment horizontal="left" vertical="center" wrapText="1"/>
    </xf>
    <xf numFmtId="0" fontId="8" fillId="0" borderId="0" xfId="0" applyFont="1" applyAlignment="1">
      <alignment horizontal="right" vertical="center" wrapText="1"/>
    </xf>
    <xf numFmtId="0" fontId="8" fillId="0" borderId="11" xfId="0" applyFont="1" applyBorder="1" applyAlignment="1">
      <alignment horizontal="right" vertical="center" wrapText="1"/>
    </xf>
    <xf numFmtId="0" fontId="13" fillId="0" borderId="0" xfId="0" applyFont="1" applyAlignment="1">
      <alignment horizontal="left" vertical="center" wrapText="1"/>
    </xf>
    <xf numFmtId="0" fontId="15" fillId="0" borderId="0" xfId="0" applyFont="1" applyAlignment="1">
      <alignment horizontal="left" vertical="center" wrapText="1"/>
    </xf>
    <xf numFmtId="0" fontId="8" fillId="0" borderId="0" xfId="0" applyFont="1" applyAlignment="1">
      <alignment horizontal="right" vertical="center"/>
    </xf>
    <xf numFmtId="0" fontId="8" fillId="0" borderId="11" xfId="0" applyFont="1" applyBorder="1" applyAlignment="1">
      <alignment horizontal="right" vertical="center"/>
    </xf>
    <xf numFmtId="0" fontId="16" fillId="0" borderId="0" xfId="1" applyFont="1" applyAlignment="1">
      <alignment horizontal="left" vertical="center"/>
    </xf>
    <xf numFmtId="0" fontId="9" fillId="0" borderId="0"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right" vertical="center"/>
    </xf>
    <xf numFmtId="0" fontId="8" fillId="0" borderId="13" xfId="0" applyFont="1" applyBorder="1" applyAlignment="1">
      <alignment horizontal="left" vertical="center" wrapText="1"/>
    </xf>
    <xf numFmtId="0" fontId="8" fillId="0" borderId="35" xfId="0" applyFont="1" applyBorder="1" applyAlignment="1">
      <alignment horizontal="left" vertical="center" wrapText="1"/>
    </xf>
    <xf numFmtId="0" fontId="8" fillId="0" borderId="74" xfId="0" applyFont="1" applyBorder="1" applyAlignment="1">
      <alignment horizontal="left" vertical="center" wrapText="1"/>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31" xfId="0" applyFont="1" applyBorder="1" applyAlignment="1">
      <alignment horizontal="left" vertical="center" wrapText="1"/>
    </xf>
    <xf numFmtId="0" fontId="8" fillId="0" borderId="34" xfId="0" applyFont="1" applyBorder="1" applyAlignment="1">
      <alignment horizontal="left" vertical="center" wrapText="1"/>
    </xf>
    <xf numFmtId="0" fontId="8" fillId="0" borderId="86"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8" fillId="0" borderId="34" xfId="0" applyFont="1" applyFill="1" applyBorder="1" applyAlignment="1">
      <alignment horizontal="left" vertical="center" wrapText="1"/>
    </xf>
    <xf numFmtId="0" fontId="8" fillId="0" borderId="84" xfId="0" applyFont="1" applyFill="1" applyBorder="1" applyAlignment="1">
      <alignment horizontal="left" vertical="center" wrapText="1"/>
    </xf>
    <xf numFmtId="0" fontId="8" fillId="0" borderId="86" xfId="0" applyFont="1" applyBorder="1" applyAlignment="1">
      <alignment horizontal="left" vertical="center" wrapText="1"/>
    </xf>
    <xf numFmtId="0" fontId="8" fillId="0" borderId="84" xfId="0" applyFont="1" applyBorder="1" applyAlignment="1">
      <alignment horizontal="left" vertical="center" wrapText="1"/>
    </xf>
    <xf numFmtId="0" fontId="8" fillId="0" borderId="81" xfId="0" applyFont="1" applyBorder="1" applyAlignment="1">
      <alignment horizontal="left" vertical="center" wrapText="1"/>
    </xf>
    <xf numFmtId="0" fontId="8" fillId="0" borderId="51" xfId="0" applyFont="1" applyBorder="1" applyAlignment="1">
      <alignment horizontal="left" vertical="center" wrapText="1"/>
    </xf>
    <xf numFmtId="0" fontId="18" fillId="0" borderId="32" xfId="0" applyFont="1" applyBorder="1" applyAlignment="1">
      <alignment horizontal="left" vertical="center" wrapText="1"/>
    </xf>
    <xf numFmtId="0" fontId="18" fillId="0" borderId="64" xfId="0" applyFont="1" applyBorder="1" applyAlignment="1">
      <alignment horizontal="left" vertical="center" wrapText="1"/>
    </xf>
    <xf numFmtId="0" fontId="18" fillId="0" borderId="31" xfId="0" applyFont="1" applyBorder="1" applyAlignment="1">
      <alignment horizontal="left" vertical="center" wrapText="1"/>
    </xf>
    <xf numFmtId="0" fontId="18" fillId="0" borderId="66" xfId="0" applyFont="1" applyBorder="1" applyAlignment="1">
      <alignment horizontal="left" vertical="center" wrapText="1"/>
    </xf>
    <xf numFmtId="0" fontId="9" fillId="0" borderId="90" xfId="0" applyFont="1" applyBorder="1" applyAlignment="1" applyProtection="1">
      <alignment horizontal="left" vertical="center" wrapText="1"/>
      <protection hidden="1"/>
    </xf>
    <xf numFmtId="0" fontId="9" fillId="0" borderId="90" xfId="0" applyFont="1" applyBorder="1" applyAlignment="1">
      <alignment horizontal="left" vertical="center"/>
    </xf>
    <xf numFmtId="0" fontId="8" fillId="0" borderId="68" xfId="0" applyFont="1" applyBorder="1" applyAlignment="1">
      <alignment horizontal="left" vertical="center" wrapText="1"/>
    </xf>
    <xf numFmtId="0" fontId="8" fillId="0" borderId="47" xfId="0" applyFont="1" applyBorder="1" applyAlignment="1">
      <alignment horizontal="left" vertical="center" wrapText="1"/>
    </xf>
    <xf numFmtId="0" fontId="8" fillId="0" borderId="66" xfId="0" applyFont="1" applyBorder="1" applyAlignment="1">
      <alignment horizontal="left" vertical="center" wrapText="1"/>
    </xf>
    <xf numFmtId="0" fontId="8" fillId="0" borderId="70" xfId="0" applyFont="1" applyBorder="1" applyAlignment="1">
      <alignment horizontal="left" vertical="center" wrapText="1"/>
    </xf>
    <xf numFmtId="0" fontId="8" fillId="0" borderId="65" xfId="0" applyFont="1" applyBorder="1" applyAlignment="1">
      <alignment horizontal="left" vertical="center" wrapText="1"/>
    </xf>
    <xf numFmtId="0" fontId="8" fillId="0" borderId="72" xfId="0" applyFont="1" applyBorder="1" applyAlignment="1">
      <alignment horizontal="left" vertical="center" wrapText="1"/>
    </xf>
    <xf numFmtId="0" fontId="8" fillId="0" borderId="63" xfId="0" applyFont="1" applyBorder="1" applyAlignment="1">
      <alignment horizontal="left" vertical="center" wrapText="1"/>
    </xf>
    <xf numFmtId="0" fontId="10" fillId="0" borderId="52" xfId="0" applyFont="1" applyBorder="1" applyAlignment="1" applyProtection="1">
      <alignment horizontal="left" vertical="center" wrapText="1"/>
      <protection hidden="1"/>
    </xf>
    <xf numFmtId="0" fontId="10" fillId="0" borderId="54" xfId="0" applyFont="1" applyBorder="1" applyAlignment="1" applyProtection="1">
      <alignment horizontal="left" vertical="center" wrapText="1"/>
      <protection hidden="1"/>
    </xf>
    <xf numFmtId="0" fontId="14" fillId="0" borderId="0" xfId="0" applyFont="1" applyBorder="1" applyAlignment="1">
      <alignment horizontal="center" vertical="center" wrapText="1"/>
    </xf>
    <xf numFmtId="0" fontId="14" fillId="0" borderId="100" xfId="0" applyFont="1" applyBorder="1" applyAlignment="1">
      <alignment horizontal="center" vertical="center" wrapText="1"/>
    </xf>
    <xf numFmtId="0" fontId="13" fillId="0" borderId="1"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49" fontId="8" fillId="0" borderId="1" xfId="0" applyNumberFormat="1" applyFont="1" applyBorder="1" applyAlignment="1" applyProtection="1">
      <alignment horizontal="left" vertical="center" wrapText="1"/>
      <protection locked="0"/>
    </xf>
    <xf numFmtId="49" fontId="8" fillId="0" borderId="10" xfId="0" applyNumberFormat="1" applyFont="1" applyBorder="1" applyAlignment="1" applyProtection="1">
      <alignment horizontal="left" vertical="center" wrapText="1"/>
      <protection locked="0"/>
    </xf>
    <xf numFmtId="49" fontId="8" fillId="0" borderId="2" xfId="0" applyNumberFormat="1" applyFont="1" applyBorder="1" applyAlignment="1" applyProtection="1">
      <alignment horizontal="left" vertical="center" wrapText="1"/>
      <protection locked="0"/>
    </xf>
    <xf numFmtId="0" fontId="10" fillId="0" borderId="0" xfId="0" applyFont="1" applyBorder="1" applyAlignment="1">
      <alignment horizontal="center" vertical="center"/>
    </xf>
    <xf numFmtId="165" fontId="10" fillId="0" borderId="57" xfId="0" applyNumberFormat="1" applyFont="1" applyBorder="1" applyAlignment="1" applyProtection="1">
      <alignment horizontal="left" vertical="center" wrapText="1"/>
      <protection hidden="1"/>
    </xf>
    <xf numFmtId="165" fontId="10" fillId="0" borderId="58" xfId="0" applyNumberFormat="1" applyFont="1" applyBorder="1" applyAlignment="1" applyProtection="1">
      <alignment horizontal="left" vertical="center" wrapText="1"/>
      <protection hidden="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10" fillId="0" borderId="52" xfId="0" applyNumberFormat="1" applyFont="1" applyBorder="1" applyAlignment="1" applyProtection="1">
      <alignment horizontal="left" vertical="center" wrapText="1"/>
      <protection hidden="1"/>
    </xf>
    <xf numFmtId="0" fontId="10" fillId="0" borderId="54" xfId="0" applyNumberFormat="1" applyFont="1" applyBorder="1" applyAlignment="1" applyProtection="1">
      <alignment horizontal="left" vertical="center" wrapText="1"/>
      <protection hidden="1"/>
    </xf>
    <xf numFmtId="0" fontId="10" fillId="0" borderId="59" xfId="0" applyNumberFormat="1" applyFont="1" applyBorder="1" applyAlignment="1" applyProtection="1">
      <alignment horizontal="left" vertical="center" wrapText="1"/>
      <protection hidden="1"/>
    </xf>
    <xf numFmtId="0" fontId="10" fillId="0" borderId="60" xfId="0" applyNumberFormat="1" applyFont="1" applyBorder="1" applyAlignment="1" applyProtection="1">
      <alignment horizontal="left" vertical="center" wrapText="1"/>
      <protection hidden="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10" fillId="0" borderId="55" xfId="0" applyNumberFormat="1" applyFont="1" applyBorder="1" applyAlignment="1" applyProtection="1">
      <alignment horizontal="left" vertical="center" wrapText="1"/>
      <protection hidden="1"/>
    </xf>
    <xf numFmtId="0" fontId="10" fillId="0" borderId="56" xfId="0" applyNumberFormat="1" applyFont="1" applyBorder="1" applyAlignment="1" applyProtection="1">
      <alignment horizontal="left" vertical="center" wrapText="1"/>
      <protection hidden="1"/>
    </xf>
    <xf numFmtId="0" fontId="10" fillId="0" borderId="57" xfId="0" applyNumberFormat="1" applyFont="1" applyBorder="1" applyAlignment="1" applyProtection="1">
      <alignment horizontal="left" vertical="center" wrapText="1"/>
      <protection hidden="1"/>
    </xf>
    <xf numFmtId="0" fontId="10" fillId="0" borderId="58" xfId="0" applyNumberFormat="1" applyFont="1" applyBorder="1" applyAlignment="1" applyProtection="1">
      <alignment horizontal="left" vertical="center" wrapText="1"/>
      <protection hidden="1"/>
    </xf>
    <xf numFmtId="0" fontId="10" fillId="0" borderId="61" xfId="0" applyFont="1" applyBorder="1" applyAlignment="1" applyProtection="1">
      <alignment horizontal="left" vertical="center" wrapText="1"/>
      <protection hidden="1"/>
    </xf>
    <xf numFmtId="0" fontId="10" fillId="0" borderId="62" xfId="0" applyFont="1" applyBorder="1" applyAlignment="1" applyProtection="1">
      <alignment horizontal="left" vertical="center" wrapText="1"/>
      <protection hidden="1"/>
    </xf>
    <xf numFmtId="0" fontId="10" fillId="0" borderId="55" xfId="0" applyFont="1" applyBorder="1" applyAlignment="1" applyProtection="1">
      <alignment horizontal="left" vertical="center" wrapText="1"/>
      <protection hidden="1"/>
    </xf>
    <xf numFmtId="0" fontId="10" fillId="0" borderId="56" xfId="0" applyFont="1" applyBorder="1" applyAlignment="1" applyProtection="1">
      <alignment horizontal="left" vertical="center" wrapText="1"/>
      <protection hidden="1"/>
    </xf>
    <xf numFmtId="0" fontId="10" fillId="0" borderId="57" xfId="0" applyFont="1" applyBorder="1" applyAlignment="1" applyProtection="1">
      <alignment horizontal="left" vertical="center" wrapText="1"/>
      <protection hidden="1"/>
    </xf>
    <xf numFmtId="0" fontId="10" fillId="0" borderId="58" xfId="0" applyFont="1" applyBorder="1" applyAlignment="1" applyProtection="1">
      <alignment horizontal="left" vertical="center" wrapText="1"/>
      <protection hidden="1"/>
    </xf>
    <xf numFmtId="0" fontId="18" fillId="0" borderId="78" xfId="0" applyFont="1" applyBorder="1" applyAlignment="1">
      <alignment horizontal="left" vertical="center" wrapText="1"/>
    </xf>
    <xf numFmtId="0" fontId="18" fillId="0" borderId="50" xfId="0" applyFont="1" applyBorder="1" applyAlignment="1">
      <alignment horizontal="left" vertical="center" wrapText="1"/>
    </xf>
    <xf numFmtId="0" fontId="18" fillId="0" borderId="51" xfId="0" applyFont="1" applyBorder="1" applyAlignment="1">
      <alignment horizontal="left" vertical="center" wrapText="1"/>
    </xf>
    <xf numFmtId="0" fontId="18" fillId="0" borderId="52" xfId="0" applyFont="1" applyBorder="1" applyAlignment="1">
      <alignment horizontal="left" vertical="center" wrapText="1"/>
    </xf>
    <xf numFmtId="0" fontId="18" fillId="0" borderId="53" xfId="0" applyFont="1" applyBorder="1" applyAlignment="1">
      <alignment horizontal="left" vertical="center" wrapText="1"/>
    </xf>
    <xf numFmtId="0" fontId="18" fillId="0" borderId="54" xfId="0" applyFont="1" applyBorder="1" applyAlignment="1">
      <alignment horizontal="left" vertical="center" wrapText="1"/>
    </xf>
    <xf numFmtId="0" fontId="18" fillId="0" borderId="43" xfId="0" applyFont="1" applyBorder="1" applyAlignment="1">
      <alignment horizontal="left" vertical="center" wrapText="1"/>
    </xf>
    <xf numFmtId="0" fontId="18" fillId="0" borderId="44" xfId="0" applyFont="1" applyBorder="1" applyAlignment="1">
      <alignment horizontal="left" vertical="center" wrapText="1"/>
    </xf>
    <xf numFmtId="0" fontId="18" fillId="0" borderId="45" xfId="0" applyFont="1" applyBorder="1" applyAlignment="1">
      <alignment horizontal="left" vertical="center" wrapText="1"/>
    </xf>
    <xf numFmtId="0" fontId="18" fillId="0" borderId="76" xfId="0" applyFont="1" applyBorder="1" applyAlignment="1">
      <alignment horizontal="left" vertical="center" wrapText="1"/>
    </xf>
    <xf numFmtId="0" fontId="18" fillId="0" borderId="46" xfId="0" applyFont="1" applyBorder="1" applyAlignment="1">
      <alignment horizontal="left" vertical="center" wrapText="1"/>
    </xf>
    <xf numFmtId="0" fontId="18" fillId="0" borderId="47" xfId="0" applyFont="1" applyBorder="1" applyAlignment="1">
      <alignment horizontal="left" vertical="center" wrapText="1"/>
    </xf>
    <xf numFmtId="1" fontId="10" fillId="0" borderId="57" xfId="0" applyNumberFormat="1" applyFont="1" applyBorder="1" applyAlignment="1" applyProtection="1">
      <alignment horizontal="left" vertical="center" wrapText="1"/>
      <protection hidden="1"/>
    </xf>
    <xf numFmtId="1" fontId="10" fillId="0" borderId="58" xfId="0" applyNumberFormat="1" applyFont="1" applyBorder="1" applyAlignment="1" applyProtection="1">
      <alignment horizontal="left" vertical="center" wrapText="1"/>
      <protection hidden="1"/>
    </xf>
    <xf numFmtId="0" fontId="14" fillId="0" borderId="0" xfId="0" applyFont="1" applyAlignment="1">
      <alignment horizontal="center" vertical="center"/>
    </xf>
    <xf numFmtId="0" fontId="14" fillId="0" borderId="0" xfId="0" applyFont="1" applyBorder="1" applyAlignment="1">
      <alignment horizontal="center" vertical="center"/>
    </xf>
    <xf numFmtId="0" fontId="10" fillId="0" borderId="59" xfId="0" applyFont="1" applyBorder="1" applyAlignment="1" applyProtection="1">
      <alignment horizontal="left" vertical="center" wrapText="1"/>
      <protection hidden="1"/>
    </xf>
    <xf numFmtId="0" fontId="10" fillId="0" borderId="60" xfId="0" applyFont="1" applyBorder="1" applyAlignment="1" applyProtection="1">
      <alignment horizontal="left" vertical="center" wrapText="1"/>
      <protection hidden="1"/>
    </xf>
    <xf numFmtId="0" fontId="18" fillId="0" borderId="96" xfId="0" applyFont="1" applyBorder="1" applyAlignment="1">
      <alignment horizontal="left" vertical="center" wrapText="1"/>
    </xf>
    <xf numFmtId="0" fontId="18" fillId="0" borderId="97" xfId="0" applyFont="1" applyBorder="1" applyAlignment="1">
      <alignment horizontal="left" vertical="center" wrapText="1"/>
    </xf>
    <xf numFmtId="0" fontId="18" fillId="0" borderId="98" xfId="0" applyFont="1" applyBorder="1" applyAlignment="1">
      <alignment horizontal="left" vertical="center" wrapText="1"/>
    </xf>
    <xf numFmtId="0" fontId="18" fillId="0" borderId="77" xfId="0" applyFont="1" applyBorder="1" applyAlignment="1">
      <alignment horizontal="left" vertical="center" wrapText="1"/>
    </xf>
    <xf numFmtId="0" fontId="18" fillId="0" borderId="48" xfId="0" applyFont="1" applyBorder="1" applyAlignment="1">
      <alignment horizontal="left" vertical="center" wrapText="1"/>
    </xf>
    <xf numFmtId="0" fontId="18" fillId="0" borderId="49" xfId="0" applyFont="1" applyBorder="1" applyAlignment="1">
      <alignment horizontal="left" vertical="center" wrapText="1"/>
    </xf>
    <xf numFmtId="0" fontId="36" fillId="2" borderId="101" xfId="0" applyFont="1" applyFill="1" applyBorder="1" applyAlignment="1">
      <alignment horizontal="center" vertical="center" wrapText="1"/>
    </xf>
    <xf numFmtId="0" fontId="36" fillId="2" borderId="0" xfId="0" applyFont="1" applyFill="1" applyBorder="1" applyAlignment="1">
      <alignment horizontal="center" vertical="center" wrapText="1"/>
    </xf>
    <xf numFmtId="0" fontId="9" fillId="0" borderId="0" xfId="0" applyFont="1" applyBorder="1" applyAlignment="1" applyProtection="1">
      <alignment horizontal="left" vertical="center"/>
      <protection hidden="1"/>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9" fillId="0" borderId="0" xfId="0" applyFont="1" applyBorder="1" applyAlignment="1" applyProtection="1">
      <alignment vertical="center"/>
    </xf>
    <xf numFmtId="14" fontId="8" fillId="0" borderId="3" xfId="0" applyNumberFormat="1" applyFont="1" applyBorder="1" applyAlignment="1">
      <alignment horizontal="center" vertical="center" wrapText="1"/>
    </xf>
    <xf numFmtId="0" fontId="7" fillId="0" borderId="0" xfId="0" applyFont="1" applyAlignment="1">
      <alignment horizontal="center" vertical="center" wrapText="1"/>
    </xf>
    <xf numFmtId="0" fontId="23" fillId="0" borderId="0" xfId="0" applyFont="1" applyAlignment="1">
      <alignment horizontal="center" vertical="center" wrapText="1"/>
    </xf>
    <xf numFmtId="49" fontId="8" fillId="0" borderId="0" xfId="0" applyNumberFormat="1" applyFont="1" applyBorder="1" applyAlignment="1">
      <alignment horizontal="left" vertical="center" wrapText="1"/>
    </xf>
    <xf numFmtId="0" fontId="8" fillId="0" borderId="0" xfId="0" applyFont="1" applyAlignment="1">
      <alignment horizontal="center" vertical="center" wrapText="1"/>
    </xf>
    <xf numFmtId="0" fontId="9" fillId="0" borderId="99" xfId="0" applyFont="1" applyBorder="1" applyAlignment="1">
      <alignment horizontal="center" vertical="center"/>
    </xf>
    <xf numFmtId="0" fontId="21" fillId="2" borderId="11" xfId="0" applyFont="1" applyFill="1" applyBorder="1" applyAlignment="1">
      <alignment horizontal="center" vertical="center"/>
    </xf>
    <xf numFmtId="0" fontId="8" fillId="2" borderId="1"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horizontal="left" vertical="center" wrapText="1"/>
    </xf>
    <xf numFmtId="0" fontId="9" fillId="2" borderId="90" xfId="0" applyFont="1" applyFill="1" applyBorder="1" applyAlignment="1">
      <alignment horizontal="left" vertical="center"/>
    </xf>
    <xf numFmtId="0" fontId="9" fillId="2" borderId="3" xfId="0" applyFont="1" applyFill="1" applyBorder="1" applyAlignment="1">
      <alignment horizontal="left" vertical="center"/>
    </xf>
    <xf numFmtId="0" fontId="9" fillId="0" borderId="3" xfId="0" applyFont="1" applyBorder="1" applyAlignment="1">
      <alignment horizontal="left" vertical="center" wrapText="1"/>
    </xf>
    <xf numFmtId="164" fontId="9" fillId="0" borderId="0" xfId="0" applyNumberFormat="1" applyFont="1" applyBorder="1" applyAlignment="1">
      <alignment horizontal="left" vertical="center" wrapText="1"/>
    </xf>
    <xf numFmtId="164" fontId="9" fillId="0" borderId="0" xfId="0" applyNumberFormat="1" applyFont="1" applyBorder="1" applyAlignment="1">
      <alignment horizontal="left" vertical="center"/>
    </xf>
    <xf numFmtId="0" fontId="9" fillId="0" borderId="90" xfId="0" applyFont="1" applyBorder="1" applyAlignment="1">
      <alignment horizontal="left" vertical="center" wrapText="1"/>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9" xfId="0" applyFont="1" applyBorder="1" applyAlignment="1">
      <alignment horizontal="left" vertical="center" wrapText="1"/>
    </xf>
    <xf numFmtId="0" fontId="8" fillId="0" borderId="16" xfId="0" applyFont="1" applyBorder="1" applyAlignment="1">
      <alignment horizontal="left" vertical="center" wrapText="1"/>
    </xf>
    <xf numFmtId="0" fontId="8" fillId="0" borderId="8"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164" fontId="9" fillId="0" borderId="90" xfId="0" applyNumberFormat="1" applyFont="1" applyBorder="1" applyAlignment="1">
      <alignment horizontal="left" vertical="center"/>
    </xf>
    <xf numFmtId="0" fontId="9" fillId="0" borderId="3" xfId="0" applyFont="1" applyBorder="1" applyAlignment="1">
      <alignment horizontal="left" vertical="center"/>
    </xf>
    <xf numFmtId="164" fontId="10" fillId="0" borderId="4" xfId="0" applyNumberFormat="1" applyFont="1" applyBorder="1" applyAlignment="1">
      <alignment horizontal="left" vertical="center" wrapText="1"/>
    </xf>
    <xf numFmtId="0" fontId="26" fillId="0" borderId="0" xfId="0" applyFont="1" applyAlignment="1" applyProtection="1">
      <alignment horizontal="left"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6" fillId="0" borderId="6" xfId="1" applyFont="1" applyBorder="1" applyAlignment="1">
      <alignment horizontal="left" vertical="center" wrapText="1"/>
    </xf>
    <xf numFmtId="0" fontId="16" fillId="0" borderId="7" xfId="1" applyFont="1" applyBorder="1" applyAlignment="1">
      <alignment horizontal="left" vertical="center" wrapText="1"/>
    </xf>
    <xf numFmtId="0" fontId="27" fillId="0" borderId="11" xfId="0" applyFont="1" applyBorder="1" applyAlignment="1">
      <alignment horizontal="left" vertical="center"/>
    </xf>
    <xf numFmtId="0" fontId="21" fillId="0" borderId="11" xfId="0" applyFont="1" applyBorder="1" applyAlignment="1">
      <alignment horizontal="left" vertical="center"/>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8" fillId="0" borderId="0" xfId="0" applyFont="1" applyAlignment="1" applyProtection="1">
      <alignment horizontal="left" vertical="center" wrapText="1"/>
    </xf>
    <xf numFmtId="0" fontId="8" fillId="0" borderId="10" xfId="0" applyFont="1" applyBorder="1" applyAlignment="1">
      <alignment horizontal="left" vertical="center" wrapText="1"/>
    </xf>
    <xf numFmtId="0" fontId="31" fillId="0" borderId="11" xfId="0" applyFont="1" applyBorder="1" applyAlignment="1">
      <alignment horizontal="left" vertical="center"/>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2" borderId="95" xfId="0" applyFont="1" applyFill="1" applyBorder="1" applyAlignment="1">
      <alignment horizontal="left" vertical="center" wrapText="1"/>
    </xf>
    <xf numFmtId="0" fontId="8" fillId="2" borderId="0" xfId="0" applyFont="1" applyFill="1" applyBorder="1" applyAlignment="1">
      <alignment horizontal="left" vertical="center" wrapText="1"/>
    </xf>
    <xf numFmtId="0" fontId="18" fillId="0" borderId="10" xfId="0" applyFont="1" applyBorder="1" applyAlignment="1">
      <alignment horizontal="left" vertical="center" wrapText="1"/>
    </xf>
    <xf numFmtId="0" fontId="8" fillId="0" borderId="0" xfId="0" applyFont="1" applyAlignment="1">
      <alignment horizontal="left"/>
    </xf>
    <xf numFmtId="14" fontId="8" fillId="0" borderId="3" xfId="0" applyNumberFormat="1" applyFont="1" applyBorder="1" applyAlignment="1">
      <alignment horizontal="left"/>
    </xf>
    <xf numFmtId="0" fontId="18" fillId="0" borderId="102" xfId="0" applyFont="1" applyBorder="1" applyAlignment="1">
      <alignment horizontal="left" vertical="center" wrapText="1"/>
    </xf>
    <xf numFmtId="0" fontId="18" fillId="0" borderId="99" xfId="0" applyFont="1" applyBorder="1" applyAlignment="1">
      <alignment horizontal="left" vertical="center" wrapText="1"/>
    </xf>
  </cellXfs>
  <cellStyles count="3">
    <cellStyle name="Гиперссылка" xfId="1" builtinId="8"/>
    <cellStyle name="Обычный" xfId="0" builtinId="0"/>
    <cellStyle name="Примечание" xfId="2" builtinId="10"/>
  </cellStyles>
  <dxfs count="294">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Calibri"/>
        <scheme val="minor"/>
      </font>
      <numFmt numFmtId="30" formatCode="@"/>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e.corp\roo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name="ExternalData_1" connectionId="4"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5.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оммерческоеПредложение" displayName="КоммерческоеПредложение" ref="B9:D22" headerRowDxfId="293" dataDxfId="292" totalsRowDxfId="291">
  <autoFilter ref="B9:D22"/>
  <tableColumns count="3">
    <tableColumn id="1" name="№" totalsRowLabel="Итог" dataDxfId="290"/>
    <tableColumn id="2" name="Показатель" dataDxfId="289" totalsRowDxfId="288"/>
    <tableColumn id="3" name="Значение" dataDxfId="287"/>
  </tableColumns>
  <tableStyleInfo name="TableStyleLight1" showFirstColumn="0" showLastColumn="0" showRowStripes="0" showColumnStripes="0"/>
</table>
</file>

<file path=xl/tables/table10.xml><?xml version="1.0" encoding="utf-8"?>
<table xmlns="http://schemas.openxmlformats.org/spreadsheetml/2006/main" id="2" name="СправкаОбОпыте" displayName="СправкаОбОпыте" ref="B11:P21" totalsRowShown="0" headerRowDxfId="211" dataDxfId="209" headerRowBorderDxfId="210" tableBorderDxfId="208" totalsRowBorderDxfId="207">
  <autoFilter ref="B11:P21"/>
  <tableColumns count="15">
    <tableColumn id="1" name="0" dataDxfId="206">
      <calculatedColumnFormula>IF(ISNUMBER(OFFSET(B12,-1,0)), OFFSET(B12,-1,0)+1, 1)</calculatedColumnFormula>
    </tableColumn>
    <tableColumn id="10" name="0.1" dataDxfId="205">
      <calculatedColumnFormula>ОсновнаяИнформация_НаименованиеУчастника</calculatedColumnFormula>
    </tableColumn>
    <tableColumn id="11" name="0.2" dataDxfId="204">
      <calculatedColumnFormula>Оферта_ИНН</calculatedColumnFormula>
    </tableColumn>
    <tableColumn id="2" name="1" dataDxfId="203"/>
    <tableColumn id="3" name="2" dataDxfId="202"/>
    <tableColumn id="4" name="3" dataDxfId="201"/>
    <tableColumn id="14" name="Столбец1" dataDxfId="200"/>
    <tableColumn id="5" name="5" dataDxfId="199"/>
    <tableColumn id="6" name="6" dataDxfId="198"/>
    <tableColumn id="7" name="7" dataDxfId="197"/>
    <tableColumn id="8" name="8" dataDxfId="196"/>
    <tableColumn id="9" name="9" dataDxfId="195"/>
    <tableColumn id="12" name="10" dataDxfId="194"/>
    <tableColumn id="13" name="11" dataDxfId="193"/>
    <tableColumn id="15" name="12" dataDxfId="192"/>
  </tableColumns>
  <tableStyleInfo name="TableStyleLight4" showFirstColumn="0" showLastColumn="0" showRowStripes="0" showColumnStripes="0"/>
</table>
</file>

<file path=xl/tables/table11.xml><?xml version="1.0" encoding="utf-8"?>
<table xmlns="http://schemas.openxmlformats.org/spreadsheetml/2006/main" id="11" name="СправкаОПретензиях" displayName="СправкаОПретензиях" ref="B11:K21" totalsRowShown="0" headerRowDxfId="191" dataDxfId="189" headerRowBorderDxfId="190" tableBorderDxfId="188" totalsRowBorderDxfId="187">
  <autoFilter ref="B11:K21"/>
  <tableColumns count="10">
    <tableColumn id="1" name="0" dataDxfId="186">
      <calculatedColumnFormula>IF(ISNUMBER(OFFSET(B12,-1,0)), OFFSET(B12,-1,0)+1, 1)</calculatedColumnFormula>
    </tableColumn>
    <tableColumn id="10" name="0.1" dataDxfId="185">
      <calculatedColumnFormula>ОсновнаяИнформация_НаименованиеУчастника</calculatedColumnFormula>
    </tableColumn>
    <tableColumn id="11" name="0.2" dataDxfId="184">
      <calculatedColumnFormula>ОсновнаяИнформация_ИННУчастника</calculatedColumnFormula>
    </tableColumn>
    <tableColumn id="2" name="1" dataDxfId="183"/>
    <tableColumn id="3" name="2" dataDxfId="182"/>
    <tableColumn id="4" name="3" dataDxfId="181"/>
    <tableColumn id="5" name="4" dataDxfId="180"/>
    <tableColumn id="6" name="5" dataDxfId="179"/>
    <tableColumn id="9" name="6" dataDxfId="178"/>
    <tableColumn id="7" name="7" dataDxfId="177"/>
  </tableColumns>
  <tableStyleInfo name="TableStyleLight4" showFirstColumn="0" showLastColumn="0" showRowStripes="0" showColumnStripes="0"/>
</table>
</file>

<file path=xl/tables/table12.xml><?xml version="1.0" encoding="utf-8"?>
<table xmlns="http://schemas.openxmlformats.org/spreadsheetml/2006/main" id="13" name="СправкаОСудебных" displayName="СправкаОСудебных" ref="B13:M23" totalsRowShown="0" headerRowDxfId="176" dataDxfId="174" headerRowBorderDxfId="175" tableBorderDxfId="173" totalsRowBorderDxfId="172">
  <autoFilter ref="B13:M23"/>
  <tableColumns count="12">
    <tableColumn id="1" name="0" dataDxfId="171">
      <calculatedColumnFormula>IF(ISNUMBER(OFFSET(B14,-1,0)), OFFSET(B14,-1,0)+1, 1)</calculatedColumnFormula>
    </tableColumn>
    <tableColumn id="10" name="0.1" dataDxfId="170">
      <calculatedColumnFormula>ОсновнаяИнформация_НаименованиеУчастника</calculatedColumnFormula>
    </tableColumn>
    <tableColumn id="11" name="0.2" dataDxfId="169">
      <calculatedColumnFormula>ОсновнаяИнформация_ИННУчастника</calculatedColumnFormula>
    </tableColumn>
    <tableColumn id="2" name="1" dataDxfId="168"/>
    <tableColumn id="3" name="2" dataDxfId="167"/>
    <tableColumn id="4" name="3" dataDxfId="166"/>
    <tableColumn id="5" name="4" dataDxfId="165"/>
    <tableColumn id="6" name="5" dataDxfId="164"/>
    <tableColumn id="12" name="6" dataDxfId="163"/>
    <tableColumn id="13" name="7" dataDxfId="162"/>
    <tableColumn id="7" name="9" dataDxfId="161"/>
    <tableColumn id="8" name="10" dataDxfId="160"/>
  </tableColumns>
  <tableStyleInfo name="TableStyleLight4" showFirstColumn="0" showLastColumn="0" showRowStripes="0" showColumnStripes="0"/>
</table>
</file>

<file path=xl/tables/table13.xml><?xml version="1.0" encoding="utf-8"?>
<table xmlns="http://schemas.openxmlformats.org/spreadsheetml/2006/main" id="24" name="ЗаявкаУчастника" displayName="ЗаявкаУчастника" ref="A1:H2" totalsRowShown="0" headerRowDxfId="159" dataDxfId="158">
  <autoFilter ref="A1:H2"/>
  <tableColumns count="8">
    <tableColumn id="1" name="Наименование участника" dataDxfId="157">
      <calculatedColumnFormula>ОсновнаяИнформация_СокрНаименование</calculatedColumnFormula>
    </tableColumn>
    <tableColumn id="2" name="ИНН" dataDxfId="156">
      <calculatedColumnFormula>ОсновнаяИнформация_ИННУчастника</calculatedColumnFormula>
    </tableColumn>
    <tableColumn id="3" name="КПП" dataDxfId="155">
      <calculatedColumnFormula>ОсновнаяИнформация_КППУчастника</calculatedColumnFormula>
    </tableColumn>
    <tableColumn id="4" name="Город местонахождения" dataDxfId="154">
      <calculatedColumnFormula>ОсновнаяИнформация_МестонахождениеУчастника</calculatedColumnFormula>
    </tableColumn>
    <tableColumn id="5" name="Представитель участника" dataDxfId="153">
      <calculatedColumnFormula>Анкета!D34</calculatedColumnFormula>
    </tableColumn>
    <tableColumn id="6" name="Телефон представителя" dataDxfId="152">
      <calculatedColumnFormula>Анкета!D36</calculatedColumnFormula>
    </tableColumn>
    <tableColumn id="7" name="Эл почта представителя" dataDxfId="151">
      <calculatedColumnFormula>Анкета!D38</calculatedColumnFormula>
    </tableColumn>
    <tableColumn id="8" name="СМСП" dataDxfId="150">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id="8" name="ЗамечанияПредложения_Т" displayName="ЗамечанияПредложения_Т" ref="A4:A5" totalsRowShown="0" headerRowDxfId="149" dataDxfId="148">
  <autoFilter ref="A4:A5"/>
  <tableColumns count="1">
    <tableColumn id="1" name="Замечания предложения" dataDxfId="147">
      <calculatedColumnFormula>ЗамечанияПредложения</calculatedColumnFormula>
    </tableColumn>
  </tableColumns>
  <tableStyleInfo name="TableStyleMedium2" showFirstColumn="0" showLastColumn="0" showRowStripes="1" showColumnStripes="0"/>
</table>
</file>

<file path=xl/tables/table15.xml><?xml version="1.0" encoding="utf-8"?>
<table xmlns="http://schemas.openxmlformats.org/spreadsheetml/2006/main" id="15" name="СпособыЗакупок" displayName="СпособыЗакупок" ref="A1:A11" tableType="queryTable" totalsRowShown="0">
  <autoFilter ref="A1:A11"/>
  <tableColumns count="1">
    <tableColumn id="10" uniqueName="10" name="Способы закупки" queryTableFieldId="1" dataDxfId="146"/>
  </tableColumns>
  <tableStyleInfo name="TableStyleMedium7" showFirstColumn="0" showLastColumn="0" showRowStripes="1" showColumnStripes="0"/>
</table>
</file>

<file path=xl/tables/table2.xml><?xml version="1.0" encoding="utf-8"?>
<table xmlns="http://schemas.openxmlformats.org/spreadsheetml/2006/main" id="12" name="ОсновныеДанныеАнкеты" displayName="ОсновныеДанныеАнкеты" ref="D6:D18" headerRowCount="0" totalsRowShown="0" headerRowDxfId="286" dataDxfId="285" tableBorderDxfId="284" totalsRowBorderDxfId="283">
  <tableColumns count="1">
    <tableColumn id="1" name="Столбец1" headerRowDxfId="282" dataDxfId="281">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id="10" name="ВидыРабот" displayName="ВидыРабот" ref="B32:F218" headerRowCount="0" totalsRowShown="0" headerRowDxfId="280" dataDxfId="279" tableBorderDxfId="278">
  <tableColumns count="5">
    <tableColumn id="1" name="Столбец1" headerRowDxfId="277" dataDxfId="276">
      <calculatedColumnFormula>ROW()-31</calculatedColumnFormula>
    </tableColumn>
    <tableColumn id="2" name="Столбец2" headerRowDxfId="275" dataDxfId="274"/>
    <tableColumn id="3" name="Столбец3" headerRowDxfId="273" dataDxfId="272"/>
    <tableColumn id="4" name="Столбец4" headerRowDxfId="271" dataDxfId="270"/>
    <tableColumn id="5" name="Столбец5" headerRowDxfId="269" dataDxfId="268"/>
  </tableColumns>
  <tableStyleInfo showFirstColumn="0" showLastColumn="0" showRowStripes="1" showColumnStripes="0"/>
</table>
</file>

<file path=xl/tables/table4.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9:F38" totalsRowShown="0" headerRowDxfId="267" dataDxfId="265" headerRowBorderDxfId="266" tableBorderDxfId="264">
  <autoFilter ref="B9:F38"/>
  <tableColumns count="5">
    <tableColumn id="1" name="№" dataDxfId="263"/>
    <tableColumn id="2" name="Требование" dataDxfId="262"/>
    <tableColumn id="3" name="Документы (сведения), подтверждающие соответствие требованию" dataDxfId="261"/>
    <tableColumn id="4" name="Соответствие требованию" dataDxfId="260"/>
    <tableColumn id="5" name="Ссылка на папку с документом" dataDxfId="259" dataCellStyle="Гиперссылка"/>
  </tableColumns>
  <tableStyleInfo name="TableStyleLight1" showFirstColumn="0" showLastColumn="0" showRowStripes="0" showColumnStripes="0"/>
</table>
</file>

<file path=xl/tables/table5.xml><?xml version="1.0" encoding="utf-8"?>
<table xmlns="http://schemas.openxmlformats.org/spreadsheetml/2006/main" id="6" name="ОтсутствиеЗадолженности" displayName="ОтсутствиеЗадолженности" ref="A1:A5" totalsRowShown="0">
  <autoFilter ref="A1:A5"/>
  <tableColumns count="1">
    <tableColumn id="1"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id="3" name="КадровыеРесурсы" displayName="КадровыеРесурсы" ref="B10:K22" totalsRowShown="0" headerRowDxfId="258" dataDxfId="256" headerRowBorderDxfId="257" tableBorderDxfId="255" totalsRowBorderDxfId="254">
  <autoFilter ref="B10:K22"/>
  <tableColumns count="10">
    <tableColumn id="1" name="0" dataDxfId="253"/>
    <tableColumn id="2" name="1" dataDxfId="252"/>
    <tableColumn id="3" name="2" dataDxfId="251"/>
    <tableColumn id="4" name="3" dataDxfId="250"/>
    <tableColumn id="8" name="4" dataDxfId="249"/>
    <tableColumn id="7" name="5" dataDxfId="248"/>
    <tableColumn id="9" name="6" dataDxfId="247"/>
    <tableColumn id="5" name="7" dataDxfId="246"/>
    <tableColumn id="6" name="8" dataDxfId="245"/>
    <tableColumn id="10" name="9" dataDxfId="244"/>
  </tableColumns>
  <tableStyleInfo name="TableStyleLight15" showFirstColumn="0" showLastColumn="0" showRowStripes="0" showColumnStripes="0"/>
</table>
</file>

<file path=xl/tables/table7.xml><?xml version="1.0" encoding="utf-8"?>
<table xmlns="http://schemas.openxmlformats.org/spreadsheetml/2006/main" id="7" name="КатегорияСпециалиста" displayName="КатегорияСпециалиста" ref="A1:A5" totalsRowShown="0">
  <autoFilter ref="A1:A5"/>
  <tableColumns count="1">
    <tableColumn id="1"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id="4" name="МатериальноТехническиеРесурсы" displayName="МатериальноТехническиеРесурсы" ref="B10:H60" totalsRowShown="0" headerRowDxfId="243" dataDxfId="241" headerRowBorderDxfId="242" tableBorderDxfId="240" totalsRowBorderDxfId="239">
  <autoFilter ref="B10:H60"/>
  <tableColumns count="7">
    <tableColumn id="1" name="0" dataDxfId="238">
      <calculatedColumnFormula>IF(ISNUMBER(OFFSET(B11,-1,0)), OFFSET(B11,-1,0)+1, 1)</calculatedColumnFormula>
    </tableColumn>
    <tableColumn id="2" name="1" dataDxfId="237"/>
    <tableColumn id="3" name="2" dataDxfId="236"/>
    <tableColumn id="4" name="3" dataDxfId="235"/>
    <tableColumn id="5" name="4" dataDxfId="234"/>
    <tableColumn id="6" name="5" dataDxfId="233"/>
    <tableColumn id="7" name="6" dataDxfId="232"/>
  </tableColumns>
  <tableStyleInfo name="TableStyleLight1" showFirstColumn="0" showLastColumn="0" showRowStripes="0" showColumnStripes="0"/>
</table>
</file>

<file path=xl/tables/table9.xml><?xml version="1.0" encoding="utf-8"?>
<table xmlns="http://schemas.openxmlformats.org/spreadsheetml/2006/main" id="5" name="ЦепочкаСобственников" displayName="ЦепочкаСобственников" ref="B12:P16" totalsRowShown="0" headerRowDxfId="231" dataDxfId="229" headerRowBorderDxfId="230" tableBorderDxfId="228" totalsRowBorderDxfId="227">
  <autoFilter ref="B12:P16"/>
  <tableColumns count="15">
    <tableColumn id="1" name="0" dataDxfId="226">
      <calculatedColumnFormula>IF(ISNUMBER(OFFSET(B13,-1,0)),OFFSET(B13,-1,0)+1,"")</calculatedColumnFormula>
    </tableColumn>
    <tableColumn id="2" name="1" dataDxfId="225"/>
    <tableColumn id="3" name="2" dataDxfId="224"/>
    <tableColumn id="4" name="3" dataDxfId="223"/>
    <tableColumn id="5" name="4" dataDxfId="222"/>
    <tableColumn id="6" name="5" dataDxfId="221"/>
    <tableColumn id="7" name="6" dataDxfId="220"/>
    <tableColumn id="8" name="7" dataDxfId="219"/>
    <tableColumn id="9" name="8" dataDxfId="218"/>
    <tableColumn id="10" name="9" dataDxfId="217"/>
    <tableColumn id="11" name="10" dataDxfId="216"/>
    <tableColumn id="12" name="11" dataDxfId="215"/>
    <tableColumn id="13" name="12" dataDxfId="214"/>
    <tableColumn id="14" name="13" dataDxfId="213"/>
    <tableColumn id="15" name="14" dataDxfId="212"/>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1">
    <tabColor rgb="FFFF0000"/>
    <pageSetUpPr fitToPage="1"/>
  </sheetPr>
  <dimension ref="A1:D50"/>
  <sheetViews>
    <sheetView showGridLines="0"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B2" sqref="B2:C2"/>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29.42578125" style="2" customWidth="1"/>
    <col min="6" max="6" width="75.28515625" style="2" customWidth="1"/>
    <col min="7" max="16384" width="9.140625" style="2"/>
  </cols>
  <sheetData>
    <row r="1" spans="1:4" ht="10.5" customHeight="1" x14ac:dyDescent="0.25"/>
    <row r="2" spans="1:4" ht="18.75" customHeight="1" x14ac:dyDescent="0.25">
      <c r="B2" s="236" t="s">
        <v>374</v>
      </c>
      <c r="C2" s="236"/>
      <c r="D2" s="9"/>
    </row>
    <row r="3" spans="1:4" s="5" customFormat="1" ht="18.75" customHeight="1" x14ac:dyDescent="0.25">
      <c r="A3" s="4"/>
      <c r="B3" s="237" t="s">
        <v>188</v>
      </c>
      <c r="C3" s="237"/>
      <c r="D3" s="237"/>
    </row>
    <row r="4" spans="1:4" ht="18.75" customHeight="1" x14ac:dyDescent="0.25">
      <c r="A4" s="6"/>
      <c r="B4" s="238" t="s">
        <v>449</v>
      </c>
      <c r="C4" s="238"/>
      <c r="D4" s="7"/>
    </row>
    <row r="5" spans="1:4" ht="18.75" customHeight="1" x14ac:dyDescent="0.25">
      <c r="A5" s="6"/>
      <c r="B5" s="229" t="s">
        <v>232</v>
      </c>
      <c r="C5" s="230"/>
      <c r="D5" s="7"/>
    </row>
    <row r="6" spans="1:4" ht="18.75" customHeight="1" x14ac:dyDescent="0.25">
      <c r="A6" s="6"/>
      <c r="B6" s="229" t="s">
        <v>482</v>
      </c>
      <c r="C6" s="230"/>
      <c r="D6" s="7"/>
    </row>
    <row r="7" spans="1:4" ht="18.75" customHeight="1" x14ac:dyDescent="0.25">
      <c r="A7" s="6"/>
      <c r="B7" s="233" t="s">
        <v>99</v>
      </c>
      <c r="C7" s="234"/>
      <c r="D7" s="9"/>
    </row>
    <row r="8" spans="1:4" ht="18.75" customHeight="1" x14ac:dyDescent="0.25">
      <c r="A8" s="6"/>
      <c r="B8" s="233" t="s">
        <v>100</v>
      </c>
      <c r="C8" s="234"/>
      <c r="D8" s="9"/>
    </row>
    <row r="9" spans="1:4" ht="18.75" customHeight="1" x14ac:dyDescent="0.25">
      <c r="A9" s="6"/>
      <c r="B9" s="10" t="s">
        <v>14</v>
      </c>
      <c r="C9" s="21" t="s">
        <v>462</v>
      </c>
      <c r="D9" s="21" t="s">
        <v>15</v>
      </c>
    </row>
    <row r="10" spans="1:4" ht="18.75" customHeight="1" x14ac:dyDescent="0.25">
      <c r="A10" s="11"/>
      <c r="B10" s="12">
        <v>1</v>
      </c>
      <c r="C10" s="13" t="s">
        <v>16</v>
      </c>
      <c r="D10" s="14"/>
    </row>
    <row r="11" spans="1:4" ht="19.5" customHeight="1" x14ac:dyDescent="0.25">
      <c r="B11" s="12">
        <v>2</v>
      </c>
      <c r="C11" s="213" t="s">
        <v>498</v>
      </c>
      <c r="D11" s="219"/>
    </row>
    <row r="12" spans="1:4" ht="18.75" customHeight="1" x14ac:dyDescent="0.25">
      <c r="A12" s="15"/>
      <c r="B12" s="16">
        <v>3</v>
      </c>
      <c r="C12" s="13" t="s">
        <v>178</v>
      </c>
      <c r="D12" s="17" t="s">
        <v>179</v>
      </c>
    </row>
    <row r="13" spans="1:4" ht="18.75" customHeight="1" x14ac:dyDescent="0.25">
      <c r="A13" s="15"/>
      <c r="B13" s="12">
        <v>4</v>
      </c>
      <c r="C13" s="13" t="s">
        <v>450</v>
      </c>
      <c r="D13" s="17" t="s">
        <v>153</v>
      </c>
    </row>
    <row r="14" spans="1:4" ht="18.75" customHeight="1" x14ac:dyDescent="0.25">
      <c r="A14" s="15"/>
      <c r="B14" s="16">
        <v>5</v>
      </c>
      <c r="C14" s="13" t="s">
        <v>180</v>
      </c>
      <c r="D14" s="17" t="s">
        <v>153</v>
      </c>
    </row>
    <row r="15" spans="1:4" s="5" customFormat="1" ht="18.75" customHeight="1" x14ac:dyDescent="0.25">
      <c r="A15" s="11"/>
      <c r="B15" s="12">
        <v>6</v>
      </c>
      <c r="C15" s="13" t="s">
        <v>181</v>
      </c>
      <c r="D15" s="17" t="s">
        <v>153</v>
      </c>
    </row>
    <row r="16" spans="1:4" ht="18.75" customHeight="1" x14ac:dyDescent="0.25">
      <c r="A16" s="11"/>
      <c r="B16" s="16">
        <v>7</v>
      </c>
      <c r="C16" s="13" t="s">
        <v>17</v>
      </c>
      <c r="D16" s="18" t="s">
        <v>18</v>
      </c>
    </row>
    <row r="17" spans="1:4" ht="18.75" customHeight="1" x14ac:dyDescent="0.25">
      <c r="A17" s="15"/>
      <c r="B17" s="12">
        <v>8</v>
      </c>
      <c r="C17" s="13" t="s">
        <v>452</v>
      </c>
      <c r="D17" s="17" t="s">
        <v>153</v>
      </c>
    </row>
    <row r="18" spans="1:4" ht="18.75" customHeight="1" x14ac:dyDescent="0.25">
      <c r="B18" s="12">
        <v>9</v>
      </c>
      <c r="C18" s="13" t="s">
        <v>453</v>
      </c>
      <c r="D18" s="17" t="s">
        <v>153</v>
      </c>
    </row>
    <row r="19" spans="1:4" ht="18.75" customHeight="1" x14ac:dyDescent="0.25">
      <c r="A19" s="15"/>
      <c r="B19" s="16">
        <v>10</v>
      </c>
      <c r="C19" s="13" t="s">
        <v>451</v>
      </c>
      <c r="D19" s="17" t="s">
        <v>153</v>
      </c>
    </row>
    <row r="20" spans="1:4" ht="18.75" customHeight="1" x14ac:dyDescent="0.25">
      <c r="B20" s="16">
        <v>11</v>
      </c>
      <c r="C20" s="13" t="s">
        <v>230</v>
      </c>
      <c r="D20" s="17" t="s">
        <v>153</v>
      </c>
    </row>
    <row r="21" spans="1:4" ht="18.75" customHeight="1" x14ac:dyDescent="0.25">
      <c r="B21" s="12">
        <v>12</v>
      </c>
      <c r="C21" s="13" t="s">
        <v>454</v>
      </c>
      <c r="D21" s="17" t="s">
        <v>153</v>
      </c>
    </row>
    <row r="22" spans="1:4" ht="18.75" customHeight="1" x14ac:dyDescent="0.25">
      <c r="B22" s="16">
        <v>13</v>
      </c>
      <c r="C22" s="13" t="s">
        <v>455</v>
      </c>
      <c r="D22" s="17" t="s">
        <v>153</v>
      </c>
    </row>
    <row r="23" spans="1:4" ht="29.25" customHeight="1" x14ac:dyDescent="0.25">
      <c r="B23" s="12">
        <v>14</v>
      </c>
      <c r="C23" s="213" t="s">
        <v>481</v>
      </c>
      <c r="D23" s="212"/>
    </row>
    <row r="24" spans="1:4" ht="19.5" customHeight="1" x14ac:dyDescent="0.25">
      <c r="B24" s="12">
        <v>15</v>
      </c>
      <c r="C24" s="213" t="s">
        <v>487</v>
      </c>
      <c r="D24" s="212"/>
    </row>
    <row r="25" spans="1:4" ht="19.5" customHeight="1" x14ac:dyDescent="0.25">
      <c r="B25" s="12">
        <v>16</v>
      </c>
      <c r="C25" s="213" t="s">
        <v>488</v>
      </c>
      <c r="D25" s="212"/>
    </row>
    <row r="26" spans="1:4" ht="18.75" customHeight="1" x14ac:dyDescent="0.25">
      <c r="B26" s="19"/>
      <c r="C26" s="20"/>
      <c r="D26" s="211"/>
    </row>
    <row r="27" spans="1:4" ht="27.75" customHeight="1" x14ac:dyDescent="0.25">
      <c r="C27" s="231" t="s">
        <v>464</v>
      </c>
      <c r="D27" s="231"/>
    </row>
    <row r="28" spans="1:4" ht="24.75" customHeight="1" x14ac:dyDescent="0.25">
      <c r="C28" s="231" t="s">
        <v>465</v>
      </c>
      <c r="D28" s="231"/>
    </row>
    <row r="29" spans="1:4" ht="54.75" customHeight="1" x14ac:dyDescent="0.25">
      <c r="C29" s="231" t="s">
        <v>466</v>
      </c>
      <c r="D29" s="231"/>
    </row>
    <row r="30" spans="1:4" ht="18.75" customHeight="1" x14ac:dyDescent="0.25">
      <c r="C30" s="232" t="s">
        <v>224</v>
      </c>
      <c r="D30" s="232"/>
    </row>
    <row r="31" spans="1:4" ht="18.75" customHeight="1" x14ac:dyDescent="0.25">
      <c r="C31" s="228" t="s">
        <v>228</v>
      </c>
      <c r="D31" s="228"/>
    </row>
    <row r="32" spans="1:4" ht="18.75" customHeight="1" x14ac:dyDescent="0.25">
      <c r="C32" s="235" t="str">
        <f>Анкета!B5</f>
        <v>Анкета участника закупок</v>
      </c>
      <c r="D32" s="235"/>
    </row>
    <row r="33" spans="2:4" ht="18.75" customHeight="1" x14ac:dyDescent="0.25">
      <c r="C33" s="235" t="str">
        <f>'Анкета. Виды работ'!B6</f>
        <v>Анкета участника закупок: виды работ</v>
      </c>
      <c r="D33" s="235"/>
    </row>
    <row r="34" spans="2:4" ht="18.75" customHeight="1" x14ac:dyDescent="0.25">
      <c r="C34" s="235" t="str">
        <f>'Анкета. Баланс'!B8</f>
        <v>Анкета участника закупок: данные бухгалтерской отчетности за</v>
      </c>
      <c r="D34" s="235"/>
    </row>
    <row r="35" spans="2:4" ht="18.75" customHeight="1" x14ac:dyDescent="0.25">
      <c r="C35" s="235" t="str">
        <f>'Соответствие требованиям'!B8</f>
        <v>Соответствие требованиям к участникам закупки</v>
      </c>
      <c r="D35" s="235"/>
    </row>
    <row r="36" spans="2:4" ht="18.75" customHeight="1" x14ac:dyDescent="0.25">
      <c r="C36" s="235" t="s">
        <v>457</v>
      </c>
      <c r="D36" s="235"/>
    </row>
    <row r="37" spans="2:4" ht="18.75" customHeight="1" x14ac:dyDescent="0.25">
      <c r="C37" s="235" t="str">
        <f>Кадры!B7</f>
        <v>Сведения о кадровых ресурсах</v>
      </c>
      <c r="D37" s="235"/>
    </row>
    <row r="38" spans="2:4" ht="18.75" customHeight="1" x14ac:dyDescent="0.25">
      <c r="C38" s="235" t="str">
        <f>МТР!B8</f>
        <v xml:space="preserve">Сведения о материально-технических ресурсах, иных материальных возможностях </v>
      </c>
      <c r="D38" s="235"/>
    </row>
    <row r="39" spans="2:4" ht="18.75" customHeight="1" x14ac:dyDescent="0.25">
      <c r="C39" s="235" t="str">
        <f>Собственники!B8</f>
        <v>Сведения о цепочке собственников юридического лица—участника закупки</v>
      </c>
      <c r="D39" s="235"/>
    </row>
    <row r="40" spans="2:4" ht="18.75" customHeight="1" x14ac:dyDescent="0.25">
      <c r="C40" s="235" t="str">
        <f>Опыт!B8</f>
        <v>Справка об опыте</v>
      </c>
      <c r="D40" s="235"/>
    </row>
    <row r="41" spans="2:4" ht="18.75" customHeight="1" x14ac:dyDescent="0.25">
      <c r="C41" s="235" t="str">
        <f>Претензии!B8</f>
        <v>Справка о претензиях заказчиков</v>
      </c>
      <c r="D41" s="235"/>
    </row>
    <row r="42" spans="2:4" ht="18.75" customHeight="1" x14ac:dyDescent="0.25">
      <c r="C42" s="235" t="str">
        <f>'Суд. решения'!B8</f>
        <v>Справка о судебных решениях</v>
      </c>
      <c r="D42" s="235"/>
    </row>
    <row r="43" spans="2:4" ht="18.75" customHeight="1" x14ac:dyDescent="0.25">
      <c r="C43" s="235" t="str">
        <f>Согласие!E9</f>
        <v>Согласие на обработку персональных данных</v>
      </c>
      <c r="D43" s="235"/>
    </row>
    <row r="44" spans="2:4" ht="30" customHeight="1" x14ac:dyDescent="0.25">
      <c r="C44" s="228" t="s">
        <v>229</v>
      </c>
      <c r="D44" s="228"/>
    </row>
    <row r="45" spans="2:4" ht="12.75" customHeight="1" x14ac:dyDescent="0.25"/>
    <row r="46" spans="2:4" s="24" customFormat="1" ht="18.75" customHeight="1" x14ac:dyDescent="0.25">
      <c r="B46" s="22"/>
      <c r="C46" s="23" t="s">
        <v>8</v>
      </c>
      <c r="D46" s="210"/>
    </row>
    <row r="47" spans="2:4" ht="18.75" customHeight="1" x14ac:dyDescent="0.25">
      <c r="C47" s="20"/>
    </row>
    <row r="48" spans="2:4" ht="18.75" customHeight="1" x14ac:dyDescent="0.25">
      <c r="C48" s="20"/>
    </row>
    <row r="49" spans="3:3" ht="18.75" customHeight="1" x14ac:dyDescent="0.25">
      <c r="C49" s="20"/>
    </row>
    <row r="50" spans="3:3" ht="18.75" customHeight="1" x14ac:dyDescent="0.25">
      <c r="C50" s="20"/>
    </row>
  </sheetData>
  <sheetProtection formatCells="0" formatColumns="0" formatRows="0" insertRows="0"/>
  <mergeCells count="25">
    <mergeCell ref="C43:D43"/>
    <mergeCell ref="B2:C2"/>
    <mergeCell ref="C31:D31"/>
    <mergeCell ref="C32:D32"/>
    <mergeCell ref="C33:D33"/>
    <mergeCell ref="B3:D3"/>
    <mergeCell ref="B4:C4"/>
    <mergeCell ref="C36:D36"/>
    <mergeCell ref="B6:C6"/>
    <mergeCell ref="C44:D44"/>
    <mergeCell ref="B5:C5"/>
    <mergeCell ref="C29:D29"/>
    <mergeCell ref="C28:D28"/>
    <mergeCell ref="C27:D27"/>
    <mergeCell ref="C30:D30"/>
    <mergeCell ref="B7:C7"/>
    <mergeCell ref="B8:C8"/>
    <mergeCell ref="C34:D34"/>
    <mergeCell ref="C35:D35"/>
    <mergeCell ref="C37:D37"/>
    <mergeCell ref="C38:D38"/>
    <mergeCell ref="C39:D39"/>
    <mergeCell ref="C40:D40"/>
    <mergeCell ref="C41:D41"/>
    <mergeCell ref="C42:D42"/>
  </mergeCells>
  <conditionalFormatting sqref="A5:C5 A2:B3 A10:C10 A9:D9 A6:B8 A12:C22 B23:C25 B11:C11">
    <cfRule type="expression" dxfId="145" priority="101">
      <formula>AND(CELL("защита", A2)=0, NOT(ISBLANK(A2)))</formula>
    </cfRule>
    <cfRule type="expression" dxfId="144" priority="102">
      <formula>AND(CELL("защита", A2)=0, ISBLANK(A2))</formula>
    </cfRule>
    <cfRule type="expression" dxfId="143" priority="103">
      <formula>CELL("защита", A2)=0</formula>
    </cfRule>
  </conditionalFormatting>
  <conditionalFormatting sqref="C46:C50">
    <cfRule type="expression" dxfId="142" priority="98">
      <formula>AND(CELL("защита", C46)=0, NOT(ISBLANK(C46)))</formula>
    </cfRule>
    <cfRule type="expression" dxfId="141" priority="99">
      <formula>AND(CELL("защита", C46)=0, ISBLANK(C46))</formula>
    </cfRule>
    <cfRule type="expression" dxfId="140" priority="100">
      <formula>CELL("защита", C46)=0</formula>
    </cfRule>
  </conditionalFormatting>
  <conditionalFormatting sqref="D10 D16">
    <cfRule type="expression" dxfId="139" priority="72">
      <formula>AND(CELL("защита", D10)=0, ISBLANK(D10))</formula>
    </cfRule>
    <cfRule type="expression" dxfId="138" priority="73">
      <formula>CELL("защита", D10)=0</formula>
    </cfRule>
  </conditionalFormatting>
  <conditionalFormatting sqref="D5:D8">
    <cfRule type="expression" dxfId="137" priority="65">
      <formula>AND(CELL("защита", D5)=0, NOT(ISBLANK(D5)))</formula>
    </cfRule>
    <cfRule type="expression" dxfId="136" priority="66">
      <formula>AND(CELL("защита", D5)=0, ISBLANK(D5))</formula>
    </cfRule>
    <cfRule type="expression" dxfId="135" priority="67">
      <formula>CELL("защита", D5)=0</formula>
    </cfRule>
  </conditionalFormatting>
  <conditionalFormatting sqref="D10:D26">
    <cfRule type="expression" dxfId="134" priority="64">
      <formula>AND(CELL("защита", D10)=0, ISBLANK(D10))</formula>
    </cfRule>
    <cfRule type="expression" dxfId="133" priority="71">
      <formula>AND(CELL("защита", D10)=0, NOT(ISBLANK(D10)))</formula>
    </cfRule>
  </conditionalFormatting>
  <conditionalFormatting sqref="D2">
    <cfRule type="expression" dxfId="132" priority="39">
      <formula>AND(CELL("защита", D2)=0, NOT(ISBLANK(D2)))</formula>
    </cfRule>
    <cfRule type="expression" dxfId="131" priority="40">
      <formula>AND(CELL("защита", D2)=0, ISBLANK(D2))</formula>
    </cfRule>
    <cfRule type="expression" dxfId="130" priority="41">
      <formula>CELL("защита", D2)=0</formula>
    </cfRule>
  </conditionalFormatting>
  <conditionalFormatting sqref="A4">
    <cfRule type="expression" dxfId="129" priority="36">
      <formula>AND(CELL("защита", A4)=0, NOT(ISBLANK(A4)))</formula>
    </cfRule>
    <cfRule type="expression" dxfId="128" priority="37">
      <formula>AND(CELL("защита", A4)=0, ISBLANK(A4))</formula>
    </cfRule>
    <cfRule type="expression" dxfId="127" priority="38">
      <formula>CELL("защита", A4)=0</formula>
    </cfRule>
  </conditionalFormatting>
  <conditionalFormatting sqref="D4">
    <cfRule type="expression" dxfId="126" priority="33">
      <formula>AND(CELL("защита", D4)=0, NOT(ISBLANK(D4)))</formula>
    </cfRule>
    <cfRule type="expression" dxfId="125" priority="34">
      <formula>AND(CELL("защита", D4)=0, ISBLANK(D4))</formula>
    </cfRule>
    <cfRule type="expression" dxfId="124" priority="35">
      <formula>CELL("защита", D4)=0</formula>
    </cfRule>
  </conditionalFormatting>
  <conditionalFormatting sqref="B4">
    <cfRule type="expression" dxfId="123" priority="30">
      <formula>AND(CELL("защита", B4)=0, NOT(ISBLANK(B4)))</formula>
    </cfRule>
    <cfRule type="expression" dxfId="122" priority="31">
      <formula>AND(CELL("защита", B4)=0, ISBLANK(B4))</formula>
    </cfRule>
    <cfRule type="expression" dxfId="121" priority="32">
      <formula>CELL("защита", B4)=0</formula>
    </cfRule>
  </conditionalFormatting>
  <conditionalFormatting sqref="D46">
    <cfRule type="expression" dxfId="120" priority="1">
      <formula>AND(CELL("защита", D46)=0, ISBLANK(D46))</formula>
    </cfRule>
    <cfRule type="expression" dxfId="119" priority="2">
      <formula>AND(CELL("защита", D46)=0, NOT(ISBLANK(D46)))</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allowBlank="1" showInputMessage="1" showErrorMessage="1" error="КПП — 9 цифр" prompt="КПП — 9 цифр" sqref="D8">
      <formula1>AND(ISNUMBER(VALUE(D8)), LEN(D8)=9)</formula1>
    </dataValidation>
    <dataValidation type="custom" errorStyle="warning" allowBlank="1" showInputMessage="1" showErrorMessage="1" error="Наименование (кроме ОПФ) заключите в кавычки (&quot; &quot;)" promptTitle="ОПФ ПИШИТЕ СОКРАЩЕННО!" prompt="ПРАВИЛЬНО - ООО &quot;Ромашка&quot;_x000a_НЕ ПРАВИЛЬНО - Общество с ограниченной ответственностью &quot;Ромашка&quot;_x000a_" sqref="D5">
      <formula1>ISNUMBER(FIND("""",Оферта_Наименование))&lt;&gt;FALSE()</formula1>
    </dataValidation>
    <dataValidation allowBlank="1" showInputMessage="1" sqref="D46 D11 D23:D25"/>
    <dataValidation allowBlank="1" showInputMessage="1" showErrorMessage="1" prompt="Версия файла от 26.06.2023" sqref="B2:C2"/>
    <dataValidation allowBlank="1" showInputMessage="1" showErrorMessage="1" promptTitle="указать ОПФ сокращенно" sqref="D4"/>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formula1>INDIRECT("СпособыЗакупок[Способы закупки]")</formula1>
    </dataValidation>
  </dataValidations>
  <hyperlinks>
    <hyperlink ref="C32" location="Анкета!A1" display="Анкета!A1"/>
    <hyperlink ref="C33" location="'Анкета. Виды работ'!A1" display="'Анкета. Виды работ'!A1"/>
    <hyperlink ref="C34" location="'Анкета. Баланс'!A1" display="'Анкета. Баланс'!A1"/>
    <hyperlink ref="C35" location="'Соответствие требованиям'!A1" display="'Соответствие требованиям'!A1"/>
    <hyperlink ref="C37" location="Кадры!A1" display="Кадры!A1"/>
    <hyperlink ref="C38" location="МТР!A1" display="МТР!A1"/>
    <hyperlink ref="C39" location="Собственники!A1" display="Собственники!A1"/>
    <hyperlink ref="C40" location="Опыт!A1" display="Опыт!A1"/>
    <hyperlink ref="C42" location="'Суд. решения'!A1" display="'Суд. решения'!A1"/>
    <hyperlink ref="C43" location="Согласие!A1" display="Согласие!A1"/>
    <hyperlink ref="C41" location="Претензии!A1" display="Претензии!A1"/>
    <hyperlink ref="C36" location="'Гарантийное письмо'!A1" display="Гарантийное письмо"/>
  </hyperlinks>
  <pageMargins left="0.25" right="0.25" top="0.75" bottom="0.75" header="0.3" footer="0.3"/>
  <pageSetup paperSize="9" scale="69"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79" customWidth="1"/>
    <col min="2" max="2" width="7.5703125" style="179" customWidth="1"/>
    <col min="3" max="3" width="13.5703125" style="179" customWidth="1"/>
    <col min="4" max="4" width="17.28515625" style="179" customWidth="1"/>
    <col min="5" max="5" width="28.28515625" style="179" customWidth="1"/>
    <col min="6" max="6" width="26.7109375" style="179" customWidth="1"/>
    <col min="7" max="7" width="14.85546875" style="179" customWidth="1"/>
    <col min="8" max="8" width="15.140625" style="179" customWidth="1"/>
    <col min="9" max="16384" width="9.140625" style="179"/>
  </cols>
  <sheetData>
    <row r="1" spans="1:10" ht="20.100000000000001" customHeight="1" x14ac:dyDescent="0.25"/>
    <row r="2" spans="1:10" ht="25.5" customHeight="1" x14ac:dyDescent="0.25">
      <c r="B2" s="345" t="str">
        <f>'ОФЕРТА_ (начни с меня)'!B2:C2&amp;" "&amp;'ОФЕРТА_ (начни с меня)'!D2</f>
        <v xml:space="preserve">Заявка на участие в закупке № </v>
      </c>
      <c r="C2" s="345"/>
      <c r="D2" s="345"/>
      <c r="E2" s="345"/>
      <c r="F2" s="345"/>
      <c r="G2" s="345"/>
      <c r="H2" s="345"/>
      <c r="I2" s="122"/>
      <c r="J2" s="122"/>
    </row>
    <row r="3" spans="1:10" ht="25.5" customHeight="1" x14ac:dyDescent="0.25">
      <c r="B3" s="345" t="str">
        <f>'ОФЕРТА_ (начни с меня)'!B6:C6&amp;": "&amp;'ОФЕРТА_ (начни с меня)'!D6</f>
        <v xml:space="preserve">Способ закупки: </v>
      </c>
      <c r="C3" s="345"/>
      <c r="D3" s="345"/>
      <c r="E3" s="345"/>
      <c r="F3" s="345"/>
      <c r="G3" s="345"/>
      <c r="H3" s="345"/>
      <c r="I3" s="122"/>
      <c r="J3" s="122"/>
    </row>
    <row r="4" spans="1:10" ht="25.5" customHeight="1" x14ac:dyDescent="0.25">
      <c r="B4" s="346" t="str">
        <f>"Заказчик: "&amp;'ОФЕРТА_ (начни с меня)'!D4</f>
        <v xml:space="preserve">Заказчик: </v>
      </c>
      <c r="C4" s="346"/>
      <c r="D4" s="346"/>
      <c r="E4" s="346"/>
      <c r="F4" s="123"/>
      <c r="G4" s="123"/>
      <c r="H4" s="123"/>
      <c r="I4" s="122"/>
      <c r="J4" s="122"/>
    </row>
    <row r="5" spans="1:10" ht="25.5" customHeight="1" x14ac:dyDescent="0.25">
      <c r="B5" s="345" t="str">
        <f>"Предмет договора: "&amp;'ОФЕРТА_ (начни с меня)'!D10</f>
        <v xml:space="preserve">Предмет договора: </v>
      </c>
      <c r="C5" s="345"/>
      <c r="D5" s="345"/>
      <c r="E5" s="345"/>
      <c r="F5" s="345"/>
      <c r="G5" s="345"/>
      <c r="H5" s="345"/>
      <c r="I5" s="122"/>
      <c r="J5" s="122"/>
    </row>
    <row r="6" spans="1:10" ht="25.5" customHeight="1" x14ac:dyDescent="0.25">
      <c r="B6" s="325" t="str">
        <f>"Участник закупки: "&amp;IF(ISBLANK(Оферта_Наименование)," ",Оферта_Наименование)</f>
        <v xml:space="preserve">Участник закупки:  </v>
      </c>
      <c r="C6" s="325"/>
      <c r="D6" s="325"/>
      <c r="E6" s="325"/>
      <c r="F6" s="325"/>
      <c r="G6" s="325"/>
      <c r="H6" s="325"/>
      <c r="I6" s="184"/>
      <c r="J6" s="184"/>
    </row>
    <row r="7" spans="1:10" ht="25.5" customHeight="1" thickBot="1" x14ac:dyDescent="0.3">
      <c r="B7" s="347" t="str">
        <f>"ИНН: "&amp;IF(ISBLANK(Оферта_ИНН)," ",Оферта_ИНН)</f>
        <v xml:space="preserve">ИНН:  </v>
      </c>
      <c r="C7" s="347"/>
      <c r="D7" s="347"/>
      <c r="E7" s="124"/>
      <c r="F7" s="124"/>
      <c r="G7" s="124"/>
      <c r="H7" s="124"/>
      <c r="I7" s="184"/>
      <c r="J7" s="184"/>
    </row>
    <row r="8" spans="1:10" ht="25.5" customHeight="1" x14ac:dyDescent="0.25">
      <c r="A8" s="125"/>
      <c r="B8" s="344" t="s">
        <v>443</v>
      </c>
      <c r="C8" s="344"/>
      <c r="D8" s="344"/>
      <c r="E8" s="344"/>
      <c r="F8" s="344"/>
      <c r="G8" s="344"/>
      <c r="H8" s="344"/>
      <c r="I8" s="184"/>
      <c r="J8" s="184"/>
    </row>
    <row r="9" spans="1:10" ht="52.5" customHeight="1" x14ac:dyDescent="0.25">
      <c r="A9" s="82"/>
      <c r="B9" s="136" t="s">
        <v>14</v>
      </c>
      <c r="C9" s="136" t="s">
        <v>24</v>
      </c>
      <c r="D9" s="135" t="s">
        <v>0</v>
      </c>
      <c r="E9" s="136" t="s">
        <v>48</v>
      </c>
      <c r="F9" s="136" t="s">
        <v>117</v>
      </c>
      <c r="G9" s="136" t="s">
        <v>49</v>
      </c>
      <c r="H9" s="136" t="s">
        <v>50</v>
      </c>
    </row>
    <row r="10" spans="1:10" ht="18" customHeight="1" x14ac:dyDescent="0.25">
      <c r="A10" s="82"/>
      <c r="B10" s="126" t="s">
        <v>83</v>
      </c>
      <c r="C10" s="126" t="s">
        <v>84</v>
      </c>
      <c r="D10" s="126" t="s">
        <v>85</v>
      </c>
      <c r="E10" s="126" t="s">
        <v>86</v>
      </c>
      <c r="F10" s="126" t="s">
        <v>87</v>
      </c>
      <c r="G10" s="126" t="s">
        <v>88</v>
      </c>
      <c r="H10" s="126" t="s">
        <v>89</v>
      </c>
    </row>
    <row r="11" spans="1:10" s="185" customFormat="1" x14ac:dyDescent="0.25">
      <c r="A11" s="82"/>
      <c r="B11" s="127">
        <f ca="1">IF(ISNUMBER(OFFSET(B11,-1,0)), OFFSET(B11,-1,0)+1, 1)</f>
        <v>1</v>
      </c>
      <c r="C11" s="128"/>
      <c r="D11" s="128"/>
      <c r="E11" s="128"/>
      <c r="F11" s="128"/>
      <c r="G11" s="128"/>
      <c r="H11" s="129"/>
    </row>
    <row r="12" spans="1:10" s="185" customFormat="1" x14ac:dyDescent="0.25">
      <c r="A12" s="82"/>
      <c r="B12" s="127">
        <f ca="1">IF(ISNUMBER(OFFSET(B12,-1,0)), OFFSET(B12,-1,0)+1, 1)</f>
        <v>2</v>
      </c>
      <c r="C12" s="128"/>
      <c r="D12" s="128"/>
      <c r="E12" s="128"/>
      <c r="F12" s="128"/>
      <c r="G12" s="128"/>
      <c r="H12" s="129"/>
    </row>
    <row r="13" spans="1:10" s="185" customFormat="1" x14ac:dyDescent="0.25">
      <c r="A13" s="82"/>
      <c r="B13" s="130">
        <f ca="1">IF(ISNUMBER(OFFSET(B13,-1,0)), OFFSET(B13,-1,0)+1, 1)</f>
        <v>3</v>
      </c>
      <c r="C13" s="131"/>
      <c r="D13" s="131"/>
      <c r="E13" s="131"/>
      <c r="F13" s="131"/>
      <c r="G13" s="131"/>
      <c r="H13" s="132"/>
    </row>
    <row r="14" spans="1:10" x14ac:dyDescent="0.25">
      <c r="B14" s="130">
        <f t="shared" ref="B14:B60" ca="1" si="0">IF(ISNUMBER(OFFSET(B14,-1,0)), OFFSET(B14,-1,0)+1, 1)</f>
        <v>4</v>
      </c>
      <c r="C14" s="131"/>
      <c r="D14" s="131"/>
      <c r="E14" s="131"/>
      <c r="F14" s="131"/>
      <c r="G14" s="131"/>
      <c r="H14" s="132"/>
    </row>
    <row r="15" spans="1:10" x14ac:dyDescent="0.25">
      <c r="B15" s="130">
        <f t="shared" ca="1" si="0"/>
        <v>5</v>
      </c>
      <c r="C15" s="131"/>
      <c r="D15" s="131"/>
      <c r="E15" s="131"/>
      <c r="F15" s="131"/>
      <c r="G15" s="131"/>
      <c r="H15" s="132"/>
    </row>
    <row r="16" spans="1:10" x14ac:dyDescent="0.25">
      <c r="B16" s="130">
        <f t="shared" ca="1" si="0"/>
        <v>6</v>
      </c>
      <c r="C16" s="131"/>
      <c r="D16" s="131"/>
      <c r="E16" s="131"/>
      <c r="F16" s="131"/>
      <c r="G16" s="131"/>
      <c r="H16" s="132"/>
    </row>
    <row r="17" spans="2:8" x14ac:dyDescent="0.25">
      <c r="B17" s="130">
        <f t="shared" ca="1" si="0"/>
        <v>7</v>
      </c>
      <c r="C17" s="131"/>
      <c r="D17" s="131"/>
      <c r="E17" s="131"/>
      <c r="F17" s="131"/>
      <c r="G17" s="131"/>
      <c r="H17" s="132"/>
    </row>
    <row r="18" spans="2:8" x14ac:dyDescent="0.25">
      <c r="B18" s="130">
        <f t="shared" ca="1" si="0"/>
        <v>8</v>
      </c>
      <c r="C18" s="131"/>
      <c r="D18" s="131"/>
      <c r="E18" s="131"/>
      <c r="F18" s="131"/>
      <c r="G18" s="131"/>
      <c r="H18" s="132"/>
    </row>
    <row r="19" spans="2:8" x14ac:dyDescent="0.25">
      <c r="B19" s="130">
        <f t="shared" ca="1" si="0"/>
        <v>9</v>
      </c>
      <c r="C19" s="131"/>
      <c r="D19" s="131"/>
      <c r="E19" s="131"/>
      <c r="F19" s="131"/>
      <c r="G19" s="131"/>
      <c r="H19" s="132"/>
    </row>
    <row r="20" spans="2:8" x14ac:dyDescent="0.25">
      <c r="B20" s="130">
        <f t="shared" ca="1" si="0"/>
        <v>10</v>
      </c>
      <c r="C20" s="131"/>
      <c r="D20" s="131"/>
      <c r="E20" s="131"/>
      <c r="F20" s="131"/>
      <c r="G20" s="131"/>
      <c r="H20" s="132"/>
    </row>
    <row r="21" spans="2:8" x14ac:dyDescent="0.25">
      <c r="B21" s="130">
        <f t="shared" ca="1" si="0"/>
        <v>11</v>
      </c>
      <c r="C21" s="131"/>
      <c r="D21" s="131"/>
      <c r="E21" s="131"/>
      <c r="F21" s="131"/>
      <c r="G21" s="131"/>
      <c r="H21" s="132"/>
    </row>
    <row r="22" spans="2:8" x14ac:dyDescent="0.25">
      <c r="B22" s="130">
        <f t="shared" ca="1" si="0"/>
        <v>12</v>
      </c>
      <c r="C22" s="131"/>
      <c r="D22" s="131"/>
      <c r="E22" s="131"/>
      <c r="F22" s="131"/>
      <c r="G22" s="131"/>
      <c r="H22" s="132"/>
    </row>
    <row r="23" spans="2:8" x14ac:dyDescent="0.25">
      <c r="B23" s="130">
        <f t="shared" ca="1" si="0"/>
        <v>13</v>
      </c>
      <c r="C23" s="131"/>
      <c r="D23" s="131"/>
      <c r="E23" s="131"/>
      <c r="F23" s="131"/>
      <c r="G23" s="131"/>
      <c r="H23" s="132"/>
    </row>
    <row r="24" spans="2:8" x14ac:dyDescent="0.25">
      <c r="B24" s="130">
        <f t="shared" ca="1" si="0"/>
        <v>14</v>
      </c>
      <c r="C24" s="131"/>
      <c r="D24" s="131"/>
      <c r="E24" s="131"/>
      <c r="F24" s="131"/>
      <c r="G24" s="131"/>
      <c r="H24" s="132"/>
    </row>
    <row r="25" spans="2:8" x14ac:dyDescent="0.25">
      <c r="B25" s="130">
        <f t="shared" ca="1" si="0"/>
        <v>15</v>
      </c>
      <c r="C25" s="131"/>
      <c r="D25" s="131"/>
      <c r="E25" s="131"/>
      <c r="F25" s="131"/>
      <c r="G25" s="131"/>
      <c r="H25" s="132"/>
    </row>
    <row r="26" spans="2:8" x14ac:dyDescent="0.25">
      <c r="B26" s="130">
        <f t="shared" ca="1" si="0"/>
        <v>16</v>
      </c>
      <c r="C26" s="131"/>
      <c r="D26" s="131"/>
      <c r="E26" s="131"/>
      <c r="F26" s="131"/>
      <c r="G26" s="131"/>
      <c r="H26" s="132"/>
    </row>
    <row r="27" spans="2:8" x14ac:dyDescent="0.25">
      <c r="B27" s="130">
        <f t="shared" ca="1" si="0"/>
        <v>17</v>
      </c>
      <c r="C27" s="131"/>
      <c r="D27" s="131"/>
      <c r="E27" s="131"/>
      <c r="F27" s="131"/>
      <c r="G27" s="131"/>
      <c r="H27" s="132"/>
    </row>
    <row r="28" spans="2:8" x14ac:dyDescent="0.25">
      <c r="B28" s="130">
        <f t="shared" ca="1" si="0"/>
        <v>18</v>
      </c>
      <c r="C28" s="131"/>
      <c r="D28" s="131"/>
      <c r="E28" s="131"/>
      <c r="F28" s="131"/>
      <c r="G28" s="131"/>
      <c r="H28" s="132"/>
    </row>
    <row r="29" spans="2:8" x14ac:dyDescent="0.25">
      <c r="B29" s="130">
        <f t="shared" ca="1" si="0"/>
        <v>19</v>
      </c>
      <c r="C29" s="131"/>
      <c r="D29" s="131"/>
      <c r="E29" s="131"/>
      <c r="F29" s="131"/>
      <c r="G29" s="131"/>
      <c r="H29" s="132"/>
    </row>
    <row r="30" spans="2:8" x14ac:dyDescent="0.25">
      <c r="B30" s="130">
        <f t="shared" ca="1" si="0"/>
        <v>20</v>
      </c>
      <c r="C30" s="131"/>
      <c r="D30" s="131"/>
      <c r="E30" s="131"/>
      <c r="F30" s="131"/>
      <c r="G30" s="131"/>
      <c r="H30" s="132"/>
    </row>
    <row r="31" spans="2:8" x14ac:dyDescent="0.25">
      <c r="B31" s="130">
        <f t="shared" ca="1" si="0"/>
        <v>21</v>
      </c>
      <c r="C31" s="131"/>
      <c r="D31" s="131"/>
      <c r="E31" s="131"/>
      <c r="F31" s="131"/>
      <c r="G31" s="131"/>
      <c r="H31" s="132"/>
    </row>
    <row r="32" spans="2:8" x14ac:dyDescent="0.25">
      <c r="B32" s="130">
        <f t="shared" ca="1" si="0"/>
        <v>22</v>
      </c>
      <c r="C32" s="131"/>
      <c r="D32" s="131"/>
      <c r="E32" s="131"/>
      <c r="F32" s="131"/>
      <c r="G32" s="131"/>
      <c r="H32" s="132"/>
    </row>
    <row r="33" spans="2:8" x14ac:dyDescent="0.25">
      <c r="B33" s="130">
        <f t="shared" ca="1" si="0"/>
        <v>23</v>
      </c>
      <c r="C33" s="131"/>
      <c r="D33" s="131"/>
      <c r="E33" s="131"/>
      <c r="F33" s="131"/>
      <c r="G33" s="131"/>
      <c r="H33" s="132"/>
    </row>
    <row r="34" spans="2:8" x14ac:dyDescent="0.25">
      <c r="B34" s="130">
        <f t="shared" ca="1" si="0"/>
        <v>24</v>
      </c>
      <c r="C34" s="131"/>
      <c r="D34" s="131"/>
      <c r="E34" s="131"/>
      <c r="F34" s="131"/>
      <c r="G34" s="131"/>
      <c r="H34" s="132"/>
    </row>
    <row r="35" spans="2:8" x14ac:dyDescent="0.25">
      <c r="B35" s="130">
        <f t="shared" ca="1" si="0"/>
        <v>25</v>
      </c>
      <c r="C35" s="131"/>
      <c r="D35" s="131"/>
      <c r="E35" s="131"/>
      <c r="F35" s="131"/>
      <c r="G35" s="131"/>
      <c r="H35" s="132"/>
    </row>
    <row r="36" spans="2:8" x14ac:dyDescent="0.25">
      <c r="B36" s="130">
        <f t="shared" ca="1" si="0"/>
        <v>26</v>
      </c>
      <c r="C36" s="131"/>
      <c r="D36" s="131"/>
      <c r="E36" s="131"/>
      <c r="F36" s="131"/>
      <c r="G36" s="131"/>
      <c r="H36" s="132"/>
    </row>
    <row r="37" spans="2:8" x14ac:dyDescent="0.25">
      <c r="B37" s="130">
        <f t="shared" ca="1" si="0"/>
        <v>27</v>
      </c>
      <c r="C37" s="131"/>
      <c r="D37" s="131"/>
      <c r="E37" s="131"/>
      <c r="F37" s="131"/>
      <c r="G37" s="131"/>
      <c r="H37" s="132"/>
    </row>
    <row r="38" spans="2:8" x14ac:dyDescent="0.25">
      <c r="B38" s="130">
        <f t="shared" ca="1" si="0"/>
        <v>28</v>
      </c>
      <c r="C38" s="131"/>
      <c r="D38" s="131"/>
      <c r="E38" s="131"/>
      <c r="F38" s="131"/>
      <c r="G38" s="131"/>
      <c r="H38" s="132"/>
    </row>
    <row r="39" spans="2:8" x14ac:dyDescent="0.25">
      <c r="B39" s="130">
        <f t="shared" ca="1" si="0"/>
        <v>29</v>
      </c>
      <c r="C39" s="131"/>
      <c r="D39" s="131"/>
      <c r="E39" s="131"/>
      <c r="F39" s="131"/>
      <c r="G39" s="131"/>
      <c r="H39" s="132"/>
    </row>
    <row r="40" spans="2:8" x14ac:dyDescent="0.25">
      <c r="B40" s="130">
        <f t="shared" ca="1" si="0"/>
        <v>30</v>
      </c>
      <c r="C40" s="131"/>
      <c r="D40" s="131"/>
      <c r="E40" s="131"/>
      <c r="F40" s="131"/>
      <c r="G40" s="131"/>
      <c r="H40" s="132"/>
    </row>
    <row r="41" spans="2:8" x14ac:dyDescent="0.25">
      <c r="B41" s="130">
        <f t="shared" ca="1" si="0"/>
        <v>31</v>
      </c>
      <c r="C41" s="131"/>
      <c r="D41" s="131"/>
      <c r="E41" s="131"/>
      <c r="F41" s="131"/>
      <c r="G41" s="131"/>
      <c r="H41" s="132"/>
    </row>
    <row r="42" spans="2:8" x14ac:dyDescent="0.25">
      <c r="B42" s="130">
        <f t="shared" ca="1" si="0"/>
        <v>32</v>
      </c>
      <c r="C42" s="131"/>
      <c r="D42" s="131"/>
      <c r="E42" s="131"/>
      <c r="F42" s="131"/>
      <c r="G42" s="131"/>
      <c r="H42" s="132"/>
    </row>
    <row r="43" spans="2:8" x14ac:dyDescent="0.25">
      <c r="B43" s="130">
        <f t="shared" ca="1" si="0"/>
        <v>33</v>
      </c>
      <c r="C43" s="131"/>
      <c r="D43" s="131"/>
      <c r="E43" s="131"/>
      <c r="F43" s="131"/>
      <c r="G43" s="131"/>
      <c r="H43" s="132"/>
    </row>
    <row r="44" spans="2:8" x14ac:dyDescent="0.25">
      <c r="B44" s="130">
        <f t="shared" ca="1" si="0"/>
        <v>34</v>
      </c>
      <c r="C44" s="131"/>
      <c r="D44" s="131"/>
      <c r="E44" s="131"/>
      <c r="F44" s="131"/>
      <c r="G44" s="131"/>
      <c r="H44" s="132"/>
    </row>
    <row r="45" spans="2:8" x14ac:dyDescent="0.25">
      <c r="B45" s="130">
        <f t="shared" ca="1" si="0"/>
        <v>35</v>
      </c>
      <c r="C45" s="131"/>
      <c r="D45" s="131"/>
      <c r="E45" s="131"/>
      <c r="F45" s="131"/>
      <c r="G45" s="131"/>
      <c r="H45" s="132"/>
    </row>
    <row r="46" spans="2:8" x14ac:dyDescent="0.25">
      <c r="B46" s="130">
        <f t="shared" ca="1" si="0"/>
        <v>36</v>
      </c>
      <c r="C46" s="131"/>
      <c r="D46" s="131"/>
      <c r="E46" s="131"/>
      <c r="F46" s="131"/>
      <c r="G46" s="131"/>
      <c r="H46" s="132"/>
    </row>
    <row r="47" spans="2:8" x14ac:dyDescent="0.25">
      <c r="B47" s="130">
        <f t="shared" ca="1" si="0"/>
        <v>37</v>
      </c>
      <c r="C47" s="131"/>
      <c r="D47" s="131"/>
      <c r="E47" s="131"/>
      <c r="F47" s="131"/>
      <c r="G47" s="131"/>
      <c r="H47" s="132"/>
    </row>
    <row r="48" spans="2:8" x14ac:dyDescent="0.25">
      <c r="B48" s="130">
        <f t="shared" ca="1" si="0"/>
        <v>38</v>
      </c>
      <c r="C48" s="131"/>
      <c r="D48" s="131"/>
      <c r="E48" s="131"/>
      <c r="F48" s="131"/>
      <c r="G48" s="131"/>
      <c r="H48" s="132"/>
    </row>
    <row r="49" spans="2:8" x14ac:dyDescent="0.25">
      <c r="B49" s="130">
        <f t="shared" ca="1" si="0"/>
        <v>39</v>
      </c>
      <c r="C49" s="131"/>
      <c r="D49" s="131"/>
      <c r="E49" s="131"/>
      <c r="F49" s="131"/>
      <c r="G49" s="131"/>
      <c r="H49" s="132"/>
    </row>
    <row r="50" spans="2:8" x14ac:dyDescent="0.25">
      <c r="B50" s="130">
        <f t="shared" ca="1" si="0"/>
        <v>40</v>
      </c>
      <c r="C50" s="131"/>
      <c r="D50" s="131"/>
      <c r="E50" s="131"/>
      <c r="F50" s="131"/>
      <c r="G50" s="131"/>
      <c r="H50" s="132"/>
    </row>
    <row r="51" spans="2:8" x14ac:dyDescent="0.25">
      <c r="B51" s="130">
        <f t="shared" ca="1" si="0"/>
        <v>41</v>
      </c>
      <c r="C51" s="131"/>
      <c r="D51" s="131"/>
      <c r="E51" s="131"/>
      <c r="F51" s="131"/>
      <c r="G51" s="131"/>
      <c r="H51" s="132"/>
    </row>
    <row r="52" spans="2:8" x14ac:dyDescent="0.25">
      <c r="B52" s="130">
        <f t="shared" ca="1" si="0"/>
        <v>42</v>
      </c>
      <c r="C52" s="131"/>
      <c r="D52" s="131"/>
      <c r="E52" s="131"/>
      <c r="F52" s="131"/>
      <c r="G52" s="131"/>
      <c r="H52" s="132"/>
    </row>
    <row r="53" spans="2:8" x14ac:dyDescent="0.25">
      <c r="B53" s="130">
        <f t="shared" ca="1" si="0"/>
        <v>43</v>
      </c>
      <c r="C53" s="131"/>
      <c r="D53" s="131"/>
      <c r="E53" s="131"/>
      <c r="F53" s="131"/>
      <c r="G53" s="131"/>
      <c r="H53" s="132"/>
    </row>
    <row r="54" spans="2:8" x14ac:dyDescent="0.25">
      <c r="B54" s="130">
        <f t="shared" ca="1" si="0"/>
        <v>44</v>
      </c>
      <c r="C54" s="131"/>
      <c r="D54" s="131"/>
      <c r="E54" s="131"/>
      <c r="F54" s="131"/>
      <c r="G54" s="131"/>
      <c r="H54" s="132"/>
    </row>
    <row r="55" spans="2:8" x14ac:dyDescent="0.25">
      <c r="B55" s="130">
        <f t="shared" ca="1" si="0"/>
        <v>45</v>
      </c>
      <c r="C55" s="131"/>
      <c r="D55" s="131"/>
      <c r="E55" s="131"/>
      <c r="F55" s="131"/>
      <c r="G55" s="131"/>
      <c r="H55" s="132"/>
    </row>
    <row r="56" spans="2:8" x14ac:dyDescent="0.25">
      <c r="B56" s="130">
        <f t="shared" ca="1" si="0"/>
        <v>46</v>
      </c>
      <c r="C56" s="131"/>
      <c r="D56" s="131"/>
      <c r="E56" s="131"/>
      <c r="F56" s="131"/>
      <c r="G56" s="131"/>
      <c r="H56" s="132"/>
    </row>
    <row r="57" spans="2:8" x14ac:dyDescent="0.25">
      <c r="B57" s="130">
        <f t="shared" ca="1" si="0"/>
        <v>47</v>
      </c>
      <c r="C57" s="131"/>
      <c r="D57" s="131"/>
      <c r="E57" s="131"/>
      <c r="F57" s="131"/>
      <c r="G57" s="131"/>
      <c r="H57" s="132"/>
    </row>
    <row r="58" spans="2:8" x14ac:dyDescent="0.25">
      <c r="B58" s="130">
        <f t="shared" ca="1" si="0"/>
        <v>48</v>
      </c>
      <c r="C58" s="131"/>
      <c r="D58" s="131"/>
      <c r="E58" s="131"/>
      <c r="F58" s="131"/>
      <c r="G58" s="131"/>
      <c r="H58" s="132"/>
    </row>
    <row r="59" spans="2:8" x14ac:dyDescent="0.25">
      <c r="B59" s="130">
        <f t="shared" ca="1" si="0"/>
        <v>49</v>
      </c>
      <c r="C59" s="131"/>
      <c r="D59" s="131"/>
      <c r="E59" s="131"/>
      <c r="F59" s="131"/>
      <c r="G59" s="131"/>
      <c r="H59" s="132"/>
    </row>
    <row r="60" spans="2:8" x14ac:dyDescent="0.25">
      <c r="B60" s="130">
        <f t="shared" ca="1" si="0"/>
        <v>50</v>
      </c>
      <c r="C60" s="131"/>
      <c r="D60" s="131"/>
      <c r="E60" s="131"/>
      <c r="F60" s="131"/>
      <c r="G60" s="131"/>
      <c r="H60" s="132"/>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3" type="noConversion"/>
  <conditionalFormatting sqref="A9:H13 A6:B8 B14:H60">
    <cfRule type="expression" dxfId="32" priority="1">
      <formula>AND(CELL("защита", A6)=0, NOT(ISBLANK(A6)))</formula>
    </cfRule>
    <cfRule type="expression" dxfId="31" priority="2">
      <formula>AND(CELL("защита", A6)=0, ISBLANK(A6))</formula>
    </cfRule>
    <cfRule type="expression" dxfId="30"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P13" sqref="P13"/>
    </sheetView>
  </sheetViews>
  <sheetFormatPr defaultColWidth="9.140625" defaultRowHeight="15" x14ac:dyDescent="0.25"/>
  <cols>
    <col min="1" max="1" width="4.28515625" style="175" customWidth="1"/>
    <col min="2" max="2" width="3.7109375" style="175" customWidth="1"/>
    <col min="3" max="4" width="8.42578125" style="175" customWidth="1"/>
    <col min="5" max="5" width="14" style="175" customWidth="1"/>
    <col min="6" max="6" width="8" style="175" customWidth="1"/>
    <col min="7" max="7" width="12.28515625" style="175" customWidth="1"/>
    <col min="8" max="8" width="13.28515625" style="175" customWidth="1"/>
    <col min="9" max="9" width="3.5703125" style="175" customWidth="1"/>
    <col min="10" max="11" width="9.140625" style="175"/>
    <col min="12" max="12" width="13.28515625" style="175" customWidth="1"/>
    <col min="13" max="13" width="11" style="175" customWidth="1"/>
    <col min="14" max="14" width="15.85546875" style="175" customWidth="1"/>
    <col min="15" max="15" width="13" style="175" customWidth="1"/>
    <col min="16" max="16" width="16.5703125" style="175" customWidth="1"/>
    <col min="17" max="16384" width="9.140625" style="175"/>
  </cols>
  <sheetData>
    <row r="1" spans="2:16" ht="20.100000000000001" customHeight="1" x14ac:dyDescent="0.25"/>
    <row r="2" spans="2:16" ht="25.5" customHeight="1" x14ac:dyDescent="0.25">
      <c r="B2" s="89" t="str">
        <f>'ОФЕРТА_ (начни с меня)'!B2:C2&amp;" "&amp;'ОФЕРТА_ (начни с меня)'!D2</f>
        <v xml:space="preserve">Заявка на участие в закупке № </v>
      </c>
      <c r="C2" s="89"/>
      <c r="D2" s="89"/>
      <c r="E2" s="89"/>
      <c r="F2" s="89"/>
      <c r="G2" s="89"/>
      <c r="H2" s="89"/>
      <c r="I2" s="89"/>
      <c r="J2" s="89"/>
      <c r="K2" s="26"/>
      <c r="L2" s="26"/>
      <c r="M2" s="26"/>
      <c r="N2" s="26"/>
      <c r="O2" s="26"/>
      <c r="P2" s="26"/>
    </row>
    <row r="3" spans="2:16" ht="25.5" customHeight="1" x14ac:dyDescent="0.25">
      <c r="B3" s="326" t="str">
        <f>'ОФЕРТА_ (начни с меня)'!B6:C6&amp;": "&amp;'ОФЕРТА_ (начни с меня)'!D6</f>
        <v xml:space="preserve">Способ закупки: </v>
      </c>
      <c r="C3" s="326"/>
      <c r="D3" s="326"/>
      <c r="E3" s="326"/>
      <c r="F3" s="326"/>
      <c r="G3" s="326"/>
      <c r="H3" s="326"/>
      <c r="I3" s="326"/>
      <c r="J3" s="326"/>
      <c r="K3" s="326"/>
      <c r="L3" s="326"/>
      <c r="M3" s="326"/>
      <c r="N3" s="326"/>
      <c r="O3" s="326"/>
      <c r="P3" s="326"/>
    </row>
    <row r="4" spans="2:16" ht="25.5" customHeight="1" x14ac:dyDescent="0.25">
      <c r="B4" s="89" t="str">
        <f>"Заказчик: "&amp;'ОФЕРТА_ (начни с меня)'!D4</f>
        <v xml:space="preserve">Заказчик: </v>
      </c>
      <c r="C4" s="89"/>
      <c r="D4" s="89"/>
      <c r="E4" s="89"/>
      <c r="F4" s="89"/>
      <c r="G4" s="89"/>
      <c r="H4" s="89"/>
      <c r="I4" s="89"/>
      <c r="J4" s="89"/>
      <c r="K4" s="26"/>
      <c r="L4" s="26"/>
      <c r="M4" s="26"/>
      <c r="N4" s="26"/>
      <c r="O4" s="26"/>
      <c r="P4" s="26"/>
    </row>
    <row r="5" spans="2:16" ht="25.5" customHeight="1" x14ac:dyDescent="0.25">
      <c r="B5" s="325" t="str">
        <f>"Предмет договора: "&amp;'ОФЕРТА_ (начни с меня)'!D10</f>
        <v xml:space="preserve">Предмет договора: </v>
      </c>
      <c r="C5" s="325"/>
      <c r="D5" s="325"/>
      <c r="E5" s="325"/>
      <c r="F5" s="325"/>
      <c r="G5" s="325"/>
      <c r="H5" s="325"/>
      <c r="I5" s="325"/>
      <c r="J5" s="325"/>
      <c r="K5" s="325"/>
      <c r="L5" s="325"/>
      <c r="M5" s="325"/>
      <c r="N5" s="325"/>
      <c r="O5" s="325"/>
      <c r="P5" s="325"/>
    </row>
    <row r="6" spans="2:16" ht="25.5" customHeight="1" x14ac:dyDescent="0.25">
      <c r="B6" s="133" t="str">
        <f>"Участник закупки: "&amp;IF(ISBLANK(Оферта_Наименование)," ",Оферта_Наименование)</f>
        <v xml:space="preserve">Участник закупки:  </v>
      </c>
      <c r="C6" s="133"/>
      <c r="D6" s="133"/>
      <c r="E6" s="133"/>
      <c r="F6" s="133"/>
      <c r="G6" s="133"/>
      <c r="H6" s="133"/>
      <c r="I6" s="133"/>
      <c r="J6" s="133"/>
      <c r="K6" s="26"/>
      <c r="L6" s="26"/>
      <c r="M6" s="26"/>
      <c r="N6" s="26"/>
      <c r="O6" s="26"/>
      <c r="P6" s="26"/>
    </row>
    <row r="7" spans="2:16" ht="25.5" customHeight="1" thickBot="1" x14ac:dyDescent="0.3">
      <c r="B7" s="355" t="str">
        <f>"ИНН: "&amp;IF(ISBLANK(Оферта_ИНН)," ",Оферта_ИНН)</f>
        <v xml:space="preserve">ИНН:  </v>
      </c>
      <c r="C7" s="355"/>
      <c r="D7" s="355"/>
      <c r="E7" s="355"/>
      <c r="F7" s="134"/>
      <c r="G7" s="134"/>
      <c r="H7" s="134"/>
      <c r="I7" s="134"/>
      <c r="J7" s="134"/>
      <c r="K7" s="65"/>
      <c r="L7" s="65"/>
      <c r="M7" s="65"/>
      <c r="N7" s="65"/>
      <c r="O7" s="65"/>
      <c r="P7" s="65"/>
    </row>
    <row r="8" spans="2:16" ht="25.5" customHeight="1" x14ac:dyDescent="0.25">
      <c r="B8" s="356" t="s">
        <v>58</v>
      </c>
      <c r="C8" s="356"/>
      <c r="D8" s="356"/>
      <c r="E8" s="356"/>
      <c r="F8" s="356"/>
      <c r="G8" s="356"/>
      <c r="H8" s="356"/>
      <c r="I8" s="356"/>
      <c r="J8" s="356"/>
      <c r="K8" s="356"/>
      <c r="L8" s="356"/>
      <c r="M8" s="86"/>
      <c r="N8" s="86"/>
      <c r="O8" s="86"/>
      <c r="P8" s="86"/>
    </row>
    <row r="9" spans="2:16" ht="23.25" customHeight="1" x14ac:dyDescent="0.25">
      <c r="B9" s="357" t="str">
        <f>ОсновнаяИнформация_НаименованиеУчастника</f>
        <v xml:space="preserve"> </v>
      </c>
      <c r="C9" s="357"/>
      <c r="D9" s="357"/>
      <c r="E9" s="357"/>
      <c r="F9" s="357"/>
      <c r="G9" s="357"/>
      <c r="H9" s="357"/>
      <c r="I9" s="357"/>
      <c r="J9" s="357"/>
      <c r="K9" s="357"/>
      <c r="L9" s="357"/>
      <c r="M9" s="357"/>
      <c r="N9" s="357"/>
      <c r="O9" s="357"/>
      <c r="P9" s="357"/>
    </row>
    <row r="10" spans="2:16" ht="20.25" customHeight="1" x14ac:dyDescent="0.25">
      <c r="B10" s="348" t="s">
        <v>14</v>
      </c>
      <c r="C10" s="349" t="s">
        <v>51</v>
      </c>
      <c r="D10" s="349"/>
      <c r="E10" s="349"/>
      <c r="F10" s="349"/>
      <c r="G10" s="349"/>
      <c r="H10" s="349"/>
      <c r="I10" s="353" t="s">
        <v>14</v>
      </c>
      <c r="J10" s="350" t="s">
        <v>101</v>
      </c>
      <c r="K10" s="351"/>
      <c r="L10" s="351"/>
      <c r="M10" s="351"/>
      <c r="N10" s="351"/>
      <c r="O10" s="351"/>
      <c r="P10" s="352"/>
    </row>
    <row r="11" spans="2:16" ht="75" customHeight="1" x14ac:dyDescent="0.25">
      <c r="B11" s="348"/>
      <c r="C11" s="136" t="s">
        <v>4</v>
      </c>
      <c r="D11" s="136" t="s">
        <v>3</v>
      </c>
      <c r="E11" s="136" t="s">
        <v>52</v>
      </c>
      <c r="F11" s="136" t="s">
        <v>53</v>
      </c>
      <c r="G11" s="136" t="s">
        <v>118</v>
      </c>
      <c r="H11" s="136" t="s">
        <v>119</v>
      </c>
      <c r="I11" s="354"/>
      <c r="J11" s="136" t="s">
        <v>4</v>
      </c>
      <c r="K11" s="136" t="s">
        <v>3</v>
      </c>
      <c r="L11" s="136" t="s">
        <v>120</v>
      </c>
      <c r="M11" s="136" t="s">
        <v>121</v>
      </c>
      <c r="N11" s="136" t="s">
        <v>122</v>
      </c>
      <c r="O11" s="136" t="s">
        <v>54</v>
      </c>
      <c r="P11" s="136" t="s">
        <v>55</v>
      </c>
    </row>
    <row r="12" spans="2:16" x14ac:dyDescent="0.25">
      <c r="B12" s="138" t="s">
        <v>83</v>
      </c>
      <c r="C12" s="126" t="s">
        <v>84</v>
      </c>
      <c r="D12" s="138" t="s">
        <v>85</v>
      </c>
      <c r="E12" s="126" t="s">
        <v>86</v>
      </c>
      <c r="F12" s="138" t="s">
        <v>87</v>
      </c>
      <c r="G12" s="126" t="s">
        <v>88</v>
      </c>
      <c r="H12" s="138" t="s">
        <v>89</v>
      </c>
      <c r="I12" s="126" t="s">
        <v>90</v>
      </c>
      <c r="J12" s="138" t="s">
        <v>91</v>
      </c>
      <c r="K12" s="126" t="s">
        <v>92</v>
      </c>
      <c r="L12" s="138" t="s">
        <v>93</v>
      </c>
      <c r="M12" s="126" t="s">
        <v>94</v>
      </c>
      <c r="N12" s="138" t="s">
        <v>95</v>
      </c>
      <c r="O12" s="126" t="s">
        <v>96</v>
      </c>
      <c r="P12" s="138" t="s">
        <v>97</v>
      </c>
    </row>
    <row r="13" spans="2:16" s="186" customFormat="1" x14ac:dyDescent="0.25">
      <c r="B13" s="139">
        <v>1</v>
      </c>
      <c r="C13" s="96"/>
      <c r="D13" s="96"/>
      <c r="E13" s="96"/>
      <c r="F13" s="96"/>
      <c r="G13" s="96"/>
      <c r="H13" s="96"/>
      <c r="I13" s="96"/>
      <c r="J13" s="96"/>
      <c r="K13" s="96"/>
      <c r="L13" s="96"/>
      <c r="M13" s="96"/>
      <c r="N13" s="96"/>
      <c r="O13" s="96"/>
      <c r="P13" s="140"/>
    </row>
    <row r="14" spans="2:16" s="186" customFormat="1" x14ac:dyDescent="0.25">
      <c r="B14" s="139">
        <f ca="1">IF(ISNUMBER(OFFSET(B14,-1,0)),OFFSET(B14,-1,0)+1,"")</f>
        <v>2</v>
      </c>
      <c r="C14" s="96"/>
      <c r="D14" s="96"/>
      <c r="E14" s="96"/>
      <c r="F14" s="96"/>
      <c r="G14" s="96"/>
      <c r="H14" s="96"/>
      <c r="I14" s="96"/>
      <c r="J14" s="96"/>
      <c r="K14" s="96"/>
      <c r="L14" s="96"/>
      <c r="M14" s="96"/>
      <c r="N14" s="96"/>
      <c r="O14" s="96"/>
      <c r="P14" s="140"/>
    </row>
    <row r="15" spans="2:16" s="186" customFormat="1" x14ac:dyDescent="0.25">
      <c r="B15" s="139">
        <f t="shared" ref="B15:B16" ca="1" si="0">IF(ISNUMBER(OFFSET(B15,-1,0)),OFFSET(B15,-1,0)+1,"")</f>
        <v>3</v>
      </c>
      <c r="C15" s="96"/>
      <c r="D15" s="96"/>
      <c r="E15" s="96"/>
      <c r="F15" s="96"/>
      <c r="G15" s="96"/>
      <c r="H15" s="96"/>
      <c r="I15" s="96"/>
      <c r="J15" s="96"/>
      <c r="K15" s="96"/>
      <c r="L15" s="96"/>
      <c r="M15" s="96"/>
      <c r="N15" s="96"/>
      <c r="O15" s="96"/>
      <c r="P15" s="140"/>
    </row>
    <row r="16" spans="2:16" s="186" customFormat="1" x14ac:dyDescent="0.25">
      <c r="B16" s="141">
        <f t="shared" ca="1" si="0"/>
        <v>4</v>
      </c>
      <c r="C16" s="99"/>
      <c r="D16" s="99"/>
      <c r="E16" s="99"/>
      <c r="F16" s="99"/>
      <c r="G16" s="99"/>
      <c r="H16" s="99"/>
      <c r="I16" s="99"/>
      <c r="J16" s="99"/>
      <c r="K16" s="99"/>
      <c r="L16" s="99"/>
      <c r="M16" s="99"/>
      <c r="N16" s="99"/>
      <c r="O16" s="99"/>
      <c r="P16" s="142"/>
    </row>
  </sheetData>
  <sheetProtection algorithmName="SHA-512" hashValue="X9csaiu/qCpiKTmhM2qpPgqOkeQCLO8Zkaq6g09/Jds4e3Z4XocrwAqnXnVI3uAGXDFlYEoMLg7SVoehy3+iFg==" saltValue="St582hBqL6svwbSQWpaR7g=="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3" type="noConversion"/>
  <conditionalFormatting sqref="B8 M8:P8 B9:P16">
    <cfRule type="expression" dxfId="29" priority="1">
      <formula>AND(CELL("защита", B8)=0, NOT(ISBLANK(B8)))</formula>
    </cfRule>
    <cfRule type="expression" dxfId="28" priority="2">
      <formula>AND(CELL("защита", B8)=0, ISBLANK(B8))</formula>
    </cfRule>
    <cfRule type="expression" dxfId="27" priority="3">
      <formula>CELL("защита", B8)=0</formula>
    </cfRule>
  </conditionalFormatting>
  <dataValidations count="5">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formula1>AND(ISNUMBER(VALUE(C13)), OR(LEN(C13)=10, LEN(C13)=12))</formula1>
    </dataValidation>
    <dataValidation type="custom" allowBlank="1" showInputMessage="1" showErrorMessage="1" prompt="ИНН — 10 цифр для юр. лиц._x000a__x000a_Если иностранное лицо — введите номер, однозначно идентифицирующий лицо, принятый в стране его регистрации." sqref="C13:C16">
      <formula1>AND(ISNUMBER(VALUE(C13)), LEN(C13)=10)</formula1>
    </dataValidation>
    <dataValidation type="custom" errorStyle="warning" allowBlank="1" showInputMessage="1" showErrorMessage="1" error="ОГРН — 13 цифр" prompt="ОГРН — 13 цифр" sqref="D13:D16">
      <formula1>AND(ISNUMBER(VALUE(C13)), LEN(C13)=13)</formula1>
    </dataValidation>
    <dataValidation type="custom" errorStyle="warning" allowBlank="1" showInputMessage="1" showErrorMessage="1" error="ОГРН — 13 цифр" prompt="ОГРН — 13 цифр" sqref="K13:K16">
      <formula1>AND(ISNUMBER(VALUE(C13)), LEN(C13)=13)</formula1>
    </dataValidation>
    <dataValidation operator="greaterThan" allowBlank="1" showInputMessage="1" showErrorMessage="1" sqref="B13:B16 I13:I16"/>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11">
    <pageSetUpPr fitToPage="1"/>
  </sheetPr>
  <dimension ref="A1:P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3" customWidth="1"/>
    <col min="2" max="2" width="4.7109375" style="143" customWidth="1"/>
    <col min="3" max="3" width="9.28515625" style="143" customWidth="1"/>
    <col min="4" max="4" width="6.28515625" style="143" customWidth="1"/>
    <col min="5" max="5" width="18.140625" style="143" customWidth="1"/>
    <col min="6" max="6" width="11.85546875" style="143" customWidth="1"/>
    <col min="7" max="7" width="22.5703125" style="143" customWidth="1"/>
    <col min="8" max="8" width="26.42578125" style="143" customWidth="1"/>
    <col min="9" max="9" width="15" style="143" customWidth="1"/>
    <col min="10" max="10" width="5.42578125" style="143" customWidth="1"/>
    <col min="11" max="11" width="12.140625" style="143" customWidth="1"/>
    <col min="12" max="12" width="12" style="143" customWidth="1"/>
    <col min="13" max="13" width="17.140625" style="143" customWidth="1"/>
    <col min="14" max="14" width="13.28515625" style="143" customWidth="1"/>
    <col min="15" max="15" width="41.7109375" style="143" customWidth="1"/>
    <col min="16" max="16" width="40.7109375" style="143" customWidth="1"/>
    <col min="17" max="16384" width="9.140625" style="143"/>
  </cols>
  <sheetData>
    <row r="1" spans="1:16" ht="20.100000000000001" customHeight="1" x14ac:dyDescent="0.25"/>
    <row r="2" spans="1:16" ht="25.5" customHeight="1" x14ac:dyDescent="0.25">
      <c r="B2" s="89" t="str">
        <f>'ОФЕРТА_ (начни с меня)'!B2:C2&amp;" "&amp;'ОФЕРТА_ (начни с меня)'!D2</f>
        <v xml:space="preserve">Заявка на участие в закупке № </v>
      </c>
      <c r="C2" s="26"/>
      <c r="D2" s="26"/>
      <c r="E2" s="26"/>
      <c r="F2" s="26"/>
      <c r="G2" s="26"/>
      <c r="H2" s="26"/>
      <c r="I2" s="26"/>
      <c r="J2" s="26"/>
      <c r="K2" s="26"/>
      <c r="L2" s="26"/>
      <c r="M2" s="26"/>
      <c r="N2" s="26"/>
      <c r="O2" s="26"/>
      <c r="P2" s="26"/>
    </row>
    <row r="3" spans="1:16" ht="25.5" customHeight="1" x14ac:dyDescent="0.25">
      <c r="B3" s="326" t="str">
        <f>'ОФЕРТА_ (начни с меня)'!B6:C6&amp;": "&amp;'ОФЕРТА_ (начни с меня)'!D6</f>
        <v xml:space="preserve">Способ закупки: </v>
      </c>
      <c r="C3" s="326"/>
      <c r="D3" s="326"/>
      <c r="E3" s="326"/>
      <c r="F3" s="326"/>
      <c r="G3" s="326"/>
      <c r="H3" s="326"/>
      <c r="I3" s="326"/>
      <c r="J3" s="326"/>
      <c r="K3" s="326"/>
      <c r="L3" s="326"/>
      <c r="M3" s="326"/>
      <c r="N3" s="326"/>
      <c r="O3" s="326"/>
      <c r="P3" s="326"/>
    </row>
    <row r="4" spans="1:16" ht="25.5" customHeight="1" x14ac:dyDescent="0.25">
      <c r="B4" s="89" t="str">
        <f>"Заказчик: "&amp;'ОФЕРТА_ (начни с меня)'!D4</f>
        <v xml:space="preserve">Заказчик: </v>
      </c>
      <c r="C4" s="26"/>
      <c r="D4" s="26"/>
      <c r="E4" s="26"/>
      <c r="F4" s="26"/>
      <c r="G4" s="26"/>
      <c r="H4" s="26"/>
      <c r="I4" s="26"/>
      <c r="J4" s="26"/>
      <c r="K4" s="26"/>
      <c r="L4" s="26"/>
      <c r="M4" s="26"/>
      <c r="N4" s="26"/>
      <c r="O4" s="26"/>
      <c r="P4" s="26"/>
    </row>
    <row r="5" spans="1:16" ht="25.5" customHeight="1" x14ac:dyDescent="0.25">
      <c r="B5" s="325" t="str">
        <f>"Предмет договора: "&amp;'ОФЕРТА_ (начни с меня)'!D10</f>
        <v xml:space="preserve">Предмет договора: </v>
      </c>
      <c r="C5" s="325"/>
      <c r="D5" s="325"/>
      <c r="E5" s="325"/>
      <c r="F5" s="325"/>
      <c r="G5" s="325"/>
      <c r="H5" s="325"/>
      <c r="I5" s="325"/>
      <c r="J5" s="325"/>
      <c r="K5" s="325"/>
      <c r="L5" s="325"/>
      <c r="M5" s="325"/>
      <c r="N5" s="325"/>
      <c r="O5" s="325"/>
      <c r="P5" s="325"/>
    </row>
    <row r="6" spans="1:16" ht="25.5" customHeight="1" x14ac:dyDescent="0.25">
      <c r="B6" s="133"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c r="N6" s="26"/>
      <c r="O6" s="26"/>
      <c r="P6" s="26"/>
    </row>
    <row r="7" spans="1:16" ht="25.5" customHeight="1" thickBot="1" x14ac:dyDescent="0.3">
      <c r="B7" s="134" t="str">
        <f>"ИНН: "&amp;IF(ISBLANK(Оферта_ИНН)," ",Оферта_ИНН)</f>
        <v xml:space="preserve">ИНН:  </v>
      </c>
      <c r="C7" s="65"/>
      <c r="D7" s="65"/>
      <c r="E7" s="65"/>
      <c r="F7" s="65"/>
      <c r="G7" s="65"/>
      <c r="H7" s="65"/>
      <c r="I7" s="65"/>
      <c r="J7" s="65"/>
      <c r="K7" s="65"/>
      <c r="L7" s="65"/>
      <c r="M7" s="65"/>
      <c r="N7" s="65"/>
      <c r="O7" s="65"/>
      <c r="P7" s="65"/>
    </row>
    <row r="8" spans="1:16" ht="25.5" customHeight="1" x14ac:dyDescent="0.25">
      <c r="A8" s="144"/>
      <c r="B8" s="89" t="s">
        <v>98</v>
      </c>
      <c r="C8" s="89"/>
      <c r="D8" s="145"/>
      <c r="E8" s="145"/>
      <c r="F8" s="145"/>
      <c r="G8" s="145"/>
      <c r="H8" s="145"/>
      <c r="I8" s="145"/>
      <c r="J8" s="145"/>
      <c r="K8" s="145"/>
      <c r="L8" s="145"/>
      <c r="M8" s="145"/>
      <c r="N8" s="146"/>
      <c r="O8" s="146"/>
      <c r="P8" s="146"/>
    </row>
    <row r="9" spans="1:16" x14ac:dyDescent="0.25">
      <c r="A9" s="363"/>
      <c r="B9" s="353" t="s">
        <v>14</v>
      </c>
      <c r="C9" s="353" t="s">
        <v>156</v>
      </c>
      <c r="D9" s="353" t="s">
        <v>4</v>
      </c>
      <c r="E9" s="353" t="s">
        <v>16</v>
      </c>
      <c r="F9" s="353" t="s">
        <v>19</v>
      </c>
      <c r="G9" s="353" t="s">
        <v>421</v>
      </c>
      <c r="H9" s="353" t="s">
        <v>422</v>
      </c>
      <c r="I9" s="359" t="s">
        <v>21</v>
      </c>
      <c r="J9" s="360"/>
      <c r="K9" s="359" t="s">
        <v>22</v>
      </c>
      <c r="L9" s="360"/>
      <c r="M9" s="361" t="s">
        <v>23</v>
      </c>
      <c r="N9" s="349" t="s">
        <v>186</v>
      </c>
      <c r="O9" s="349"/>
      <c r="P9" s="349"/>
    </row>
    <row r="10" spans="1:16" ht="38.25" x14ac:dyDescent="0.25">
      <c r="A10" s="363"/>
      <c r="B10" s="354"/>
      <c r="C10" s="354"/>
      <c r="D10" s="354"/>
      <c r="E10" s="354"/>
      <c r="F10" s="354"/>
      <c r="G10" s="354"/>
      <c r="H10" s="354"/>
      <c r="I10" s="147" t="s">
        <v>24</v>
      </c>
      <c r="J10" s="147" t="s">
        <v>25</v>
      </c>
      <c r="K10" s="147" t="s">
        <v>26</v>
      </c>
      <c r="L10" s="147" t="s">
        <v>27</v>
      </c>
      <c r="M10" s="362"/>
      <c r="N10" s="148" t="s">
        <v>187</v>
      </c>
      <c r="O10" s="149" t="s">
        <v>467</v>
      </c>
      <c r="P10" s="149" t="s">
        <v>468</v>
      </c>
    </row>
    <row r="11" spans="1:16" x14ac:dyDescent="0.25">
      <c r="A11" s="150"/>
      <c r="B11" s="151" t="s">
        <v>83</v>
      </c>
      <c r="C11" s="151" t="s">
        <v>154</v>
      </c>
      <c r="D11" s="151" t="s">
        <v>155</v>
      </c>
      <c r="E11" s="126" t="s">
        <v>84</v>
      </c>
      <c r="F11" s="151" t="s">
        <v>85</v>
      </c>
      <c r="G11" s="126" t="s">
        <v>86</v>
      </c>
      <c r="H11" s="151" t="s">
        <v>412</v>
      </c>
      <c r="I11" s="126" t="s">
        <v>88</v>
      </c>
      <c r="J11" s="151" t="s">
        <v>89</v>
      </c>
      <c r="K11" s="126" t="s">
        <v>90</v>
      </c>
      <c r="L11" s="151" t="s">
        <v>91</v>
      </c>
      <c r="M11" s="126" t="s">
        <v>92</v>
      </c>
      <c r="N11" s="151" t="s">
        <v>93</v>
      </c>
      <c r="O11" s="126" t="s">
        <v>94</v>
      </c>
      <c r="P11" s="126" t="s">
        <v>95</v>
      </c>
    </row>
    <row r="12" spans="1:16" ht="30" customHeight="1" x14ac:dyDescent="0.25">
      <c r="A12" s="150"/>
      <c r="B12" s="152">
        <f t="shared" ref="B12:B21" ca="1" si="0">IF(ISNUMBER(OFFSET(B12,-1,0)), OFFSET(B12,-1,0)+1, 1)</f>
        <v>1</v>
      </c>
      <c r="C12" s="153" t="str">
        <f>ОсновнаяИнформация_НаименованиеУчастника</f>
        <v xml:space="preserve"> </v>
      </c>
      <c r="D12" s="153">
        <f t="shared" ref="D12:D21" si="1">Оферта_ИНН</f>
        <v>0</v>
      </c>
      <c r="E12" s="154"/>
      <c r="F12" s="154"/>
      <c r="G12" s="155"/>
      <c r="H12" s="155"/>
      <c r="I12" s="156"/>
      <c r="J12" s="154"/>
      <c r="K12" s="157"/>
      <c r="L12" s="157"/>
      <c r="M12" s="154"/>
      <c r="N12" s="156"/>
      <c r="O12" s="156"/>
      <c r="P12" s="156"/>
    </row>
    <row r="13" spans="1:16" ht="30" customHeight="1" x14ac:dyDescent="0.25">
      <c r="A13" s="150"/>
      <c r="B13" s="152">
        <f t="shared" ca="1" si="0"/>
        <v>2</v>
      </c>
      <c r="C13" s="153" t="str">
        <f t="shared" ref="C13:C21" si="2">ОсновнаяИнформация_НаименованиеУчастника</f>
        <v xml:space="preserve"> </v>
      </c>
      <c r="D13" s="153">
        <f t="shared" si="1"/>
        <v>0</v>
      </c>
      <c r="E13" s="154"/>
      <c r="F13" s="154"/>
      <c r="G13" s="155"/>
      <c r="H13" s="155"/>
      <c r="I13" s="156"/>
      <c r="J13" s="154"/>
      <c r="K13" s="157"/>
      <c r="L13" s="157"/>
      <c r="M13" s="154"/>
      <c r="N13" s="156"/>
      <c r="O13" s="156"/>
      <c r="P13" s="156"/>
    </row>
    <row r="14" spans="1:16" ht="30" customHeight="1" x14ac:dyDescent="0.25">
      <c r="A14" s="150"/>
      <c r="B14" s="152">
        <f ca="1">IF(ISNUMBER(OFFSET(B14,-1,0)), OFFSET(B14,-1,0)+1, 1)</f>
        <v>3</v>
      </c>
      <c r="C14" s="153" t="str">
        <f t="shared" si="2"/>
        <v xml:space="preserve"> </v>
      </c>
      <c r="D14" s="153">
        <f t="shared" si="1"/>
        <v>0</v>
      </c>
      <c r="E14" s="154"/>
      <c r="F14" s="154"/>
      <c r="G14" s="155"/>
      <c r="H14" s="155"/>
      <c r="I14" s="156"/>
      <c r="J14" s="154"/>
      <c r="K14" s="157"/>
      <c r="L14" s="157"/>
      <c r="M14" s="154"/>
      <c r="N14" s="156"/>
      <c r="O14" s="156"/>
      <c r="P14" s="156"/>
    </row>
    <row r="15" spans="1:16" ht="30" customHeight="1" x14ac:dyDescent="0.25">
      <c r="A15" s="150"/>
      <c r="B15" s="152">
        <f t="shared" ca="1" si="0"/>
        <v>4</v>
      </c>
      <c r="C15" s="153" t="str">
        <f t="shared" si="2"/>
        <v xml:space="preserve"> </v>
      </c>
      <c r="D15" s="153">
        <f t="shared" si="1"/>
        <v>0</v>
      </c>
      <c r="E15" s="154"/>
      <c r="F15" s="154"/>
      <c r="G15" s="155"/>
      <c r="H15" s="155"/>
      <c r="I15" s="156"/>
      <c r="J15" s="154"/>
      <c r="K15" s="157"/>
      <c r="L15" s="157"/>
      <c r="M15" s="154"/>
      <c r="N15" s="156"/>
      <c r="O15" s="156"/>
      <c r="P15" s="156"/>
    </row>
    <row r="16" spans="1:16" ht="30" customHeight="1" x14ac:dyDescent="0.25">
      <c r="A16" s="150"/>
      <c r="B16" s="152">
        <f t="shared" ca="1" si="0"/>
        <v>5</v>
      </c>
      <c r="C16" s="153" t="str">
        <f t="shared" si="2"/>
        <v xml:space="preserve"> </v>
      </c>
      <c r="D16" s="153">
        <f t="shared" si="1"/>
        <v>0</v>
      </c>
      <c r="E16" s="154"/>
      <c r="F16" s="154"/>
      <c r="G16" s="155"/>
      <c r="H16" s="155"/>
      <c r="I16" s="156"/>
      <c r="J16" s="154"/>
      <c r="K16" s="157"/>
      <c r="L16" s="157"/>
      <c r="M16" s="154"/>
      <c r="N16" s="156"/>
      <c r="O16" s="156"/>
      <c r="P16" s="156"/>
    </row>
    <row r="17" spans="1:16" ht="30" customHeight="1" x14ac:dyDescent="0.25">
      <c r="A17" s="150"/>
      <c r="B17" s="152">
        <f t="shared" ca="1" si="0"/>
        <v>6</v>
      </c>
      <c r="C17" s="153" t="str">
        <f t="shared" si="2"/>
        <v xml:space="preserve"> </v>
      </c>
      <c r="D17" s="153">
        <f t="shared" si="1"/>
        <v>0</v>
      </c>
      <c r="E17" s="154"/>
      <c r="F17" s="154"/>
      <c r="G17" s="155"/>
      <c r="H17" s="155"/>
      <c r="I17" s="156"/>
      <c r="J17" s="154"/>
      <c r="K17" s="157"/>
      <c r="L17" s="157"/>
      <c r="M17" s="154"/>
      <c r="N17" s="156"/>
      <c r="O17" s="156"/>
      <c r="P17" s="156"/>
    </row>
    <row r="18" spans="1:16" ht="30" customHeight="1" x14ac:dyDescent="0.25">
      <c r="A18" s="150"/>
      <c r="B18" s="152">
        <f t="shared" ca="1" si="0"/>
        <v>7</v>
      </c>
      <c r="C18" s="153" t="str">
        <f t="shared" si="2"/>
        <v xml:space="preserve"> </v>
      </c>
      <c r="D18" s="153">
        <f t="shared" si="1"/>
        <v>0</v>
      </c>
      <c r="E18" s="154"/>
      <c r="F18" s="154"/>
      <c r="G18" s="155"/>
      <c r="H18" s="155"/>
      <c r="I18" s="156"/>
      <c r="J18" s="154"/>
      <c r="K18" s="157"/>
      <c r="L18" s="157"/>
      <c r="M18" s="154"/>
      <c r="N18" s="156"/>
      <c r="O18" s="156"/>
      <c r="P18" s="156"/>
    </row>
    <row r="19" spans="1:16" ht="30" customHeight="1" x14ac:dyDescent="0.25">
      <c r="A19" s="150"/>
      <c r="B19" s="152">
        <f t="shared" ca="1" si="0"/>
        <v>8</v>
      </c>
      <c r="C19" s="153" t="str">
        <f t="shared" si="2"/>
        <v xml:space="preserve"> </v>
      </c>
      <c r="D19" s="153">
        <f t="shared" si="1"/>
        <v>0</v>
      </c>
      <c r="E19" s="154"/>
      <c r="F19" s="154"/>
      <c r="G19" s="155"/>
      <c r="H19" s="155"/>
      <c r="I19" s="156"/>
      <c r="J19" s="154"/>
      <c r="K19" s="157"/>
      <c r="L19" s="157"/>
      <c r="M19" s="154"/>
      <c r="N19" s="156"/>
      <c r="O19" s="156"/>
      <c r="P19" s="156"/>
    </row>
    <row r="20" spans="1:16" ht="30" customHeight="1" x14ac:dyDescent="0.25">
      <c r="A20" s="150"/>
      <c r="B20" s="152">
        <f t="shared" ca="1" si="0"/>
        <v>9</v>
      </c>
      <c r="C20" s="153" t="str">
        <f t="shared" si="2"/>
        <v xml:space="preserve"> </v>
      </c>
      <c r="D20" s="153">
        <f t="shared" si="1"/>
        <v>0</v>
      </c>
      <c r="E20" s="154"/>
      <c r="F20" s="154"/>
      <c r="G20" s="155"/>
      <c r="H20" s="155"/>
      <c r="I20" s="156"/>
      <c r="J20" s="154"/>
      <c r="K20" s="157"/>
      <c r="L20" s="157"/>
      <c r="M20" s="154"/>
      <c r="N20" s="156"/>
      <c r="O20" s="156"/>
      <c r="P20" s="156"/>
    </row>
    <row r="21" spans="1:16" ht="30" customHeight="1" x14ac:dyDescent="0.25">
      <c r="A21" s="150"/>
      <c r="B21" s="158">
        <f t="shared" ca="1" si="0"/>
        <v>10</v>
      </c>
      <c r="C21" s="159" t="str">
        <f t="shared" si="2"/>
        <v xml:space="preserve"> </v>
      </c>
      <c r="D21" s="159">
        <f t="shared" si="1"/>
        <v>0</v>
      </c>
      <c r="E21" s="160"/>
      <c r="F21" s="160"/>
      <c r="G21" s="161"/>
      <c r="H21" s="161"/>
      <c r="I21" s="162"/>
      <c r="J21" s="160"/>
      <c r="K21" s="163"/>
      <c r="L21" s="163"/>
      <c r="M21" s="154"/>
      <c r="N21" s="156"/>
      <c r="O21" s="156"/>
      <c r="P21" s="156"/>
    </row>
    <row r="22" spans="1:16" ht="37.5" customHeight="1" x14ac:dyDescent="0.25">
      <c r="A22" s="164"/>
      <c r="B22" s="165"/>
      <c r="C22" s="165"/>
      <c r="D22" s="165"/>
      <c r="E22" s="358" t="s">
        <v>28</v>
      </c>
      <c r="F22" s="358"/>
      <c r="G22" s="358"/>
      <c r="H22" s="358"/>
      <c r="I22" s="358"/>
      <c r="J22" s="358"/>
      <c r="K22" s="358"/>
      <c r="L22" s="358"/>
      <c r="M22" s="358"/>
      <c r="N22" s="358"/>
      <c r="O22" s="358"/>
      <c r="P22" s="358"/>
    </row>
  </sheetData>
  <sheetProtection algorithmName="SHA-512" hashValue="018Zy2mpznduDwH5r+t++fKHHuAtEijHUsyxa0bJN0mhy8g+feeuYeyt4ZI5i9tYkx47vu8F2+L7aV3OagAHoQ==" saltValue="nNKRdlIWPVmNPN40MF5DrA==" spinCount="100000" sheet="1" formatCells="0" formatColumns="0" formatRows="0" insertRows="0" sort="0" autoFilter="0"/>
  <mergeCells count="15">
    <mergeCell ref="B3:P3"/>
    <mergeCell ref="B5:P5"/>
    <mergeCell ref="A9:A10"/>
    <mergeCell ref="B9:B10"/>
    <mergeCell ref="E9:E10"/>
    <mergeCell ref="F9:F10"/>
    <mergeCell ref="G9:G10"/>
    <mergeCell ref="N9:P9"/>
    <mergeCell ref="E22:P22"/>
    <mergeCell ref="K9:L9"/>
    <mergeCell ref="M9:M10"/>
    <mergeCell ref="C9:C10"/>
    <mergeCell ref="D9:D10"/>
    <mergeCell ref="H9:H10"/>
    <mergeCell ref="I9:J9"/>
  </mergeCells>
  <phoneticPr fontId="3" type="noConversion"/>
  <conditionalFormatting sqref="A2:P2 A10:P21 A9:N9 A22:E22 A6:P8 A5:B5 A4:P4 A3:B3">
    <cfRule type="expression" dxfId="26" priority="1">
      <formula>AND(CELL("защита", A2)=0, NOT(ISBLANK(A2)))</formula>
    </cfRule>
    <cfRule type="expression" dxfId="25" priority="2">
      <formula>AND(CELL("защита", A2)=0, ISBLANK(A2))</formula>
    </cfRule>
    <cfRule type="expression" dxfId="24"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12:J21">
      <formula1>AND(ISNUMBER(VALUE(J12)), OR(LEN(J12)=10, LEN(J12)=12))</formula1>
    </dataValidation>
    <dataValidation type="date" operator="greaterThan" allowBlank="1" showInputMessage="1" showErrorMessage="1" error="Только дата" prompt="Только дата" sqref="K12:L21">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list" allowBlank="1" showInputMessage="1" showErrorMessage="1" sqref="N12:N21">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9"/>
    <dataValidation allowBlank="1" showInputMessage="1" showErrorMessage="1" prompt="Соответствует ли указанный договор критериям аналогичности, указанными в документации о закупке" sqref="N10"/>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formula1>-1000000000000</formula1>
    </dataValidation>
  </dataValidations>
  <hyperlinks>
    <hyperlink ref="M9" r:id="rId1" display="http://zakupki.gov.ru/epz/main/public/home.html"/>
  </hyperlinks>
  <pageMargins left="0.39370078740157483" right="0.23622047244094491" top="0.74803149606299213" bottom="0.82677165354330717" header="0.31496062992125984" footer="0.31496062992125984"/>
  <pageSetup paperSize="9" scale="54"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5" customWidth="1"/>
    <col min="2" max="2" width="3.5703125" style="175" customWidth="1"/>
    <col min="3" max="4" width="7.42578125" style="175" customWidth="1"/>
    <col min="5" max="5" width="28.5703125" style="175" customWidth="1"/>
    <col min="6" max="6" width="11.42578125" style="175" customWidth="1"/>
    <col min="7" max="7" width="13.42578125" style="175" customWidth="1"/>
    <col min="8" max="8" width="23.5703125" style="175" customWidth="1"/>
    <col min="9" max="9" width="10.85546875" style="175" customWidth="1"/>
    <col min="10" max="10" width="13.5703125" style="175" customWidth="1"/>
    <col min="11" max="11" width="14.140625" style="175" customWidth="1"/>
    <col min="12" max="16384" width="9.140625" style="175"/>
  </cols>
  <sheetData>
    <row r="1" spans="1:11" ht="20.100000000000001" customHeight="1" x14ac:dyDescent="0.25"/>
    <row r="2" spans="1:11"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row>
    <row r="3" spans="1:11" ht="25.5" customHeight="1" x14ac:dyDescent="0.25">
      <c r="B3" s="346" t="str">
        <f>'ОФЕРТА_ (начни с меня)'!B6:C6&amp;": "&amp;'ОФЕРТА_ (начни с меня)'!D6</f>
        <v xml:space="preserve">Способ закупки: </v>
      </c>
      <c r="C3" s="346"/>
      <c r="D3" s="346"/>
      <c r="E3" s="346"/>
      <c r="F3" s="346"/>
      <c r="G3" s="346"/>
      <c r="H3" s="346"/>
      <c r="I3" s="346"/>
      <c r="J3" s="346"/>
      <c r="K3" s="346"/>
    </row>
    <row r="4" spans="1:11" ht="25.5" customHeight="1" x14ac:dyDescent="0.25">
      <c r="B4" s="133" t="str">
        <f>"Заказчик: "&amp;'ОФЕРТА_ (начни с меня)'!D4</f>
        <v xml:space="preserve">Заказчик: </v>
      </c>
      <c r="C4" s="133"/>
      <c r="D4" s="133"/>
      <c r="E4" s="133"/>
      <c r="F4" s="133"/>
      <c r="G4" s="133"/>
      <c r="H4" s="133"/>
      <c r="I4" s="133"/>
      <c r="J4" s="133"/>
      <c r="K4" s="26"/>
    </row>
    <row r="5" spans="1:11" ht="25.5" customHeight="1" x14ac:dyDescent="0.25">
      <c r="B5" s="345" t="str">
        <f>"Предмет договора: "&amp;'ОФЕРТА_ (начни с меня)'!D10</f>
        <v xml:space="preserve">Предмет договора: </v>
      </c>
      <c r="C5" s="345"/>
      <c r="D5" s="345"/>
      <c r="E5" s="345"/>
      <c r="F5" s="345"/>
      <c r="G5" s="345"/>
      <c r="H5" s="345"/>
      <c r="I5" s="345"/>
      <c r="J5" s="345"/>
      <c r="K5" s="345"/>
    </row>
    <row r="6" spans="1:11"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7" t="str">
        <f>"ИНН: "&amp;IF(ISBLANK(Оферта_ИНН)," ",Оферта_ИНН)</f>
        <v xml:space="preserve">ИНН:  </v>
      </c>
      <c r="C7" s="65"/>
      <c r="D7" s="65"/>
      <c r="E7" s="65"/>
      <c r="F7" s="65"/>
      <c r="G7" s="65"/>
      <c r="H7" s="65"/>
      <c r="I7" s="65"/>
      <c r="J7" s="65"/>
      <c r="K7" s="65"/>
    </row>
    <row r="8" spans="1:11" ht="25.5" customHeight="1" x14ac:dyDescent="0.25">
      <c r="A8" s="54"/>
      <c r="B8" s="356" t="s">
        <v>157</v>
      </c>
      <c r="C8" s="356"/>
      <c r="D8" s="356"/>
      <c r="E8" s="356"/>
      <c r="F8" s="356"/>
      <c r="G8" s="356"/>
      <c r="H8" s="89"/>
      <c r="I8" s="89"/>
      <c r="J8" s="89"/>
      <c r="K8" s="89"/>
    </row>
    <row r="9" spans="1:11" ht="34.5" customHeight="1" x14ac:dyDescent="0.25">
      <c r="A9" s="364"/>
      <c r="B9" s="353" t="s">
        <v>14</v>
      </c>
      <c r="C9" s="353" t="s">
        <v>411</v>
      </c>
      <c r="D9" s="353" t="s">
        <v>4</v>
      </c>
      <c r="E9" s="280" t="s">
        <v>158</v>
      </c>
      <c r="F9" s="368"/>
      <c r="G9" s="281"/>
      <c r="H9" s="359" t="s">
        <v>159</v>
      </c>
      <c r="I9" s="360"/>
      <c r="J9" s="365" t="s">
        <v>172</v>
      </c>
      <c r="K9" s="365" t="s">
        <v>174</v>
      </c>
    </row>
    <row r="10" spans="1:11" ht="56.25" customHeight="1" x14ac:dyDescent="0.25">
      <c r="A10" s="364"/>
      <c r="B10" s="354"/>
      <c r="C10" s="354"/>
      <c r="D10" s="354"/>
      <c r="E10" s="137" t="s">
        <v>16</v>
      </c>
      <c r="F10" s="137" t="s">
        <v>19</v>
      </c>
      <c r="G10" s="137" t="s">
        <v>20</v>
      </c>
      <c r="H10" s="147" t="s">
        <v>24</v>
      </c>
      <c r="I10" s="147" t="s">
        <v>25</v>
      </c>
      <c r="J10" s="366"/>
      <c r="K10" s="366"/>
    </row>
    <row r="11" spans="1:11" x14ac:dyDescent="0.25">
      <c r="A11" s="178"/>
      <c r="B11" s="151" t="s">
        <v>83</v>
      </c>
      <c r="C11" s="151" t="s">
        <v>154</v>
      </c>
      <c r="D11" s="151" t="s">
        <v>155</v>
      </c>
      <c r="E11" s="126" t="s">
        <v>84</v>
      </c>
      <c r="F11" s="151" t="s">
        <v>85</v>
      </c>
      <c r="G11" s="126" t="s">
        <v>86</v>
      </c>
      <c r="H11" s="151" t="s">
        <v>87</v>
      </c>
      <c r="I11" s="126" t="s">
        <v>88</v>
      </c>
      <c r="J11" s="126" t="s">
        <v>89</v>
      </c>
      <c r="K11" s="151" t="s">
        <v>90</v>
      </c>
    </row>
    <row r="12" spans="1:11" ht="18.75" customHeight="1" x14ac:dyDescent="0.25">
      <c r="A12" s="178"/>
      <c r="B12" s="152">
        <f t="shared" ref="B12:B21" ca="1" si="0">IF(ISNUMBER(OFFSET(B12,-1,0)), OFFSET(B12,-1,0)+1, 1)</f>
        <v>1</v>
      </c>
      <c r="C12" s="153" t="str">
        <f t="shared" ref="C12:C21" si="1">ОсновнаяИнформация_НаименованиеУчастника</f>
        <v xml:space="preserve"> </v>
      </c>
      <c r="D12" s="153" t="str">
        <f t="shared" ref="D12:D21" si="2">ОсновнаяИнформация_ИННУчастника</f>
        <v xml:space="preserve"> </v>
      </c>
      <c r="E12" s="154"/>
      <c r="F12" s="154"/>
      <c r="G12" s="155"/>
      <c r="H12" s="156"/>
      <c r="I12" s="154"/>
      <c r="J12" s="154"/>
      <c r="K12" s="157"/>
    </row>
    <row r="13" spans="1:11" ht="18.75" customHeight="1" x14ac:dyDescent="0.25">
      <c r="A13" s="178"/>
      <c r="B13" s="152">
        <f t="shared" ca="1" si="0"/>
        <v>2</v>
      </c>
      <c r="C13" s="153" t="str">
        <f t="shared" si="1"/>
        <v xml:space="preserve"> </v>
      </c>
      <c r="D13" s="153" t="str">
        <f t="shared" si="2"/>
        <v xml:space="preserve"> </v>
      </c>
      <c r="E13" s="154"/>
      <c r="F13" s="154"/>
      <c r="G13" s="155"/>
      <c r="H13" s="156"/>
      <c r="I13" s="154"/>
      <c r="J13" s="154"/>
      <c r="K13" s="157"/>
    </row>
    <row r="14" spans="1:11" ht="18.75" customHeight="1" x14ac:dyDescent="0.25">
      <c r="A14" s="178"/>
      <c r="B14" s="152">
        <f ca="1">IF(ISNUMBER(OFFSET(B14,-1,0)), OFFSET(B14,-1,0)+1, 1)</f>
        <v>3</v>
      </c>
      <c r="C14" s="153" t="str">
        <f t="shared" si="1"/>
        <v xml:space="preserve"> </v>
      </c>
      <c r="D14" s="153" t="str">
        <f t="shared" si="2"/>
        <v xml:space="preserve"> </v>
      </c>
      <c r="E14" s="154"/>
      <c r="F14" s="154"/>
      <c r="G14" s="155"/>
      <c r="H14" s="156"/>
      <c r="I14" s="154"/>
      <c r="J14" s="154"/>
      <c r="K14" s="157"/>
    </row>
    <row r="15" spans="1:11" ht="18.75" customHeight="1" x14ac:dyDescent="0.25">
      <c r="A15" s="178"/>
      <c r="B15" s="152">
        <f t="shared" ca="1" si="0"/>
        <v>4</v>
      </c>
      <c r="C15" s="153" t="str">
        <f t="shared" si="1"/>
        <v xml:space="preserve"> </v>
      </c>
      <c r="D15" s="153" t="str">
        <f t="shared" si="2"/>
        <v xml:space="preserve"> </v>
      </c>
      <c r="E15" s="154"/>
      <c r="F15" s="154"/>
      <c r="G15" s="155"/>
      <c r="H15" s="156"/>
      <c r="I15" s="154"/>
      <c r="J15" s="154"/>
      <c r="K15" s="157"/>
    </row>
    <row r="16" spans="1:11" ht="18.75" customHeight="1" x14ac:dyDescent="0.25">
      <c r="A16" s="178"/>
      <c r="B16" s="152">
        <f t="shared" ca="1" si="0"/>
        <v>5</v>
      </c>
      <c r="C16" s="153" t="str">
        <f t="shared" si="1"/>
        <v xml:space="preserve"> </v>
      </c>
      <c r="D16" s="153" t="str">
        <f t="shared" si="2"/>
        <v xml:space="preserve"> </v>
      </c>
      <c r="E16" s="154"/>
      <c r="F16" s="154"/>
      <c r="G16" s="155"/>
      <c r="H16" s="156"/>
      <c r="I16" s="154"/>
      <c r="J16" s="154"/>
      <c r="K16" s="157"/>
    </row>
    <row r="17" spans="1:11" ht="18.75" customHeight="1" x14ac:dyDescent="0.25">
      <c r="A17" s="178"/>
      <c r="B17" s="152">
        <f t="shared" ca="1" si="0"/>
        <v>6</v>
      </c>
      <c r="C17" s="153" t="str">
        <f t="shared" si="1"/>
        <v xml:space="preserve"> </v>
      </c>
      <c r="D17" s="153" t="str">
        <f t="shared" si="2"/>
        <v xml:space="preserve"> </v>
      </c>
      <c r="E17" s="154"/>
      <c r="F17" s="154"/>
      <c r="G17" s="155"/>
      <c r="H17" s="156"/>
      <c r="I17" s="154"/>
      <c r="J17" s="154"/>
      <c r="K17" s="157"/>
    </row>
    <row r="18" spans="1:11" ht="18.75" customHeight="1" x14ac:dyDescent="0.25">
      <c r="A18" s="178"/>
      <c r="B18" s="152">
        <f t="shared" ca="1" si="0"/>
        <v>7</v>
      </c>
      <c r="C18" s="153" t="str">
        <f t="shared" si="1"/>
        <v xml:space="preserve"> </v>
      </c>
      <c r="D18" s="153" t="str">
        <f t="shared" si="2"/>
        <v xml:space="preserve"> </v>
      </c>
      <c r="E18" s="154"/>
      <c r="F18" s="154"/>
      <c r="G18" s="155"/>
      <c r="H18" s="156"/>
      <c r="I18" s="154"/>
      <c r="J18" s="154"/>
      <c r="K18" s="157"/>
    </row>
    <row r="19" spans="1:11" ht="18.75" customHeight="1" x14ac:dyDescent="0.25">
      <c r="A19" s="178"/>
      <c r="B19" s="152">
        <f t="shared" ca="1" si="0"/>
        <v>8</v>
      </c>
      <c r="C19" s="153" t="str">
        <f t="shared" si="1"/>
        <v xml:space="preserve"> </v>
      </c>
      <c r="D19" s="153" t="str">
        <f t="shared" si="2"/>
        <v xml:space="preserve"> </v>
      </c>
      <c r="E19" s="154"/>
      <c r="F19" s="154"/>
      <c r="G19" s="155"/>
      <c r="H19" s="156"/>
      <c r="I19" s="154"/>
      <c r="J19" s="154"/>
      <c r="K19" s="157"/>
    </row>
    <row r="20" spans="1:11" ht="18.75" customHeight="1" x14ac:dyDescent="0.25">
      <c r="A20" s="178"/>
      <c r="B20" s="152">
        <f t="shared" ca="1" si="0"/>
        <v>9</v>
      </c>
      <c r="C20" s="153" t="str">
        <f t="shared" si="1"/>
        <v xml:space="preserve"> </v>
      </c>
      <c r="D20" s="153" t="str">
        <f t="shared" si="2"/>
        <v xml:space="preserve"> </v>
      </c>
      <c r="E20" s="154"/>
      <c r="F20" s="154"/>
      <c r="G20" s="155"/>
      <c r="H20" s="156"/>
      <c r="I20" s="154"/>
      <c r="J20" s="154"/>
      <c r="K20" s="157"/>
    </row>
    <row r="21" spans="1:11" ht="18.75" customHeight="1" x14ac:dyDescent="0.25">
      <c r="A21" s="178"/>
      <c r="B21" s="158">
        <f t="shared" ca="1" si="0"/>
        <v>10</v>
      </c>
      <c r="C21" s="159" t="str">
        <f t="shared" si="1"/>
        <v xml:space="preserve"> </v>
      </c>
      <c r="D21" s="159" t="str">
        <f t="shared" si="2"/>
        <v xml:space="preserve"> </v>
      </c>
      <c r="E21" s="160"/>
      <c r="F21" s="160"/>
      <c r="G21" s="161"/>
      <c r="H21" s="162"/>
      <c r="I21" s="160"/>
      <c r="J21" s="160"/>
      <c r="K21" s="163"/>
    </row>
    <row r="22" spans="1:11" ht="22.5" customHeight="1" x14ac:dyDescent="0.25">
      <c r="A22" s="187"/>
      <c r="B22" s="197"/>
      <c r="C22" s="197"/>
      <c r="D22" s="197"/>
      <c r="E22" s="367" t="s">
        <v>173</v>
      </c>
      <c r="F22" s="367"/>
      <c r="G22" s="367"/>
      <c r="H22" s="367"/>
      <c r="I22" s="367"/>
      <c r="J22" s="367"/>
      <c r="K22" s="367"/>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B3:K3"/>
    <mergeCell ref="B5:K5"/>
    <mergeCell ref="E22:K22"/>
    <mergeCell ref="E9:G9"/>
    <mergeCell ref="J9:J10"/>
    <mergeCell ref="B8:G8"/>
    <mergeCell ref="A9:A10"/>
    <mergeCell ref="B9:B10"/>
    <mergeCell ref="C9:C10"/>
    <mergeCell ref="D9:D10"/>
    <mergeCell ref="K9:K10"/>
    <mergeCell ref="H9:I9"/>
  </mergeCells>
  <conditionalFormatting sqref="B12:K21">
    <cfRule type="expression" dxfId="23" priority="6">
      <formula>AND(CELL("защита", B12)=0, NOT(ISBLANK(B12)))</formula>
    </cfRule>
    <cfRule type="expression" dxfId="22" priority="7">
      <formula>AND(CELL("защита", B12)=0, ISBLANK(B12))</formula>
    </cfRule>
  </conditionalFormatting>
  <conditionalFormatting sqref="A11:K22 A8:B10 E10:I10 A6:A7 C6:K7 H8:K9">
    <cfRule type="expression" dxfId="21" priority="8">
      <formula>CELL("защита", A6)=0</formula>
    </cfRule>
  </conditionalFormatting>
  <conditionalFormatting sqref="C9:D10">
    <cfRule type="expression" dxfId="20" priority="5">
      <formula>CELL("защита", C9)=0</formula>
    </cfRule>
  </conditionalFormatting>
  <conditionalFormatting sqref="E9">
    <cfRule type="expression" dxfId="19" priority="4">
      <formula>CELL("защита", E9)=0</formula>
    </cfRule>
  </conditionalFormatting>
  <conditionalFormatting sqref="B6:B7">
    <cfRule type="expression" dxfId="18" priority="1">
      <formula>AND(CELL("защита", B6)=0, NOT(ISBLANK(B6)))</formula>
    </cfRule>
    <cfRule type="expression" dxfId="17" priority="2">
      <formula>AND(CELL("защита", B6)=0, ISBLANK(B6))</formula>
    </cfRule>
    <cfRule type="expression" dxfId="16"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ate" operator="greaterThan" allowBlank="1" showInputMessage="1" showErrorMessage="1" error="Только дата" prompt="Только дата" sqref="K12:K21">
      <formula1>1</formula1>
    </dataValidation>
    <dataValidation type="textLength" errorStyle="warning" allowBlank="1" showInputMessage="1" showErrorMessage="1" error="ИНН — не меньше 10, не больше 12 цифр" prompt="ИНН — не меньше 10, не больше 12 цифр" sqref="I12:I21">
      <formula1>10</formula1>
      <formula2>12</formula2>
    </dataValidation>
    <dataValidation type="list" allowBlank="1" showInputMessage="1" showErrorMessage="1" sqref="J12:J21">
      <formula1>"Принята, Не принята"</formula1>
    </dataValidation>
    <dataValidation allowBlank="1" sqref="E22:K22"/>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activeCell="M14" sqref="M14"/>
    </sheetView>
  </sheetViews>
  <sheetFormatPr defaultColWidth="9.140625" defaultRowHeight="15" x14ac:dyDescent="0.25"/>
  <cols>
    <col min="1" max="1" width="4.28515625" style="175" customWidth="1"/>
    <col min="2" max="2" width="3.5703125" style="188" customWidth="1"/>
    <col min="3" max="3" width="10.28515625" style="175" customWidth="1"/>
    <col min="4" max="4" width="7.42578125" style="175" customWidth="1"/>
    <col min="5" max="5" width="28.5703125" style="175" customWidth="1"/>
    <col min="6" max="6" width="11.42578125" style="175" customWidth="1"/>
    <col min="7" max="7" width="13.42578125" style="175" customWidth="1"/>
    <col min="8" max="8" width="17.85546875" style="175" customWidth="1"/>
    <col min="9" max="9" width="10.85546875" style="175" customWidth="1"/>
    <col min="10" max="10" width="10.140625" style="175" customWidth="1"/>
    <col min="11" max="11" width="14.42578125" style="175" customWidth="1"/>
    <col min="12" max="12" width="11.140625" style="175" customWidth="1"/>
    <col min="13" max="13" width="11.5703125" style="175" customWidth="1"/>
    <col min="14" max="16384" width="9.140625" style="175"/>
  </cols>
  <sheetData>
    <row r="1" spans="1:13" ht="20.100000000000001" customHeight="1" x14ac:dyDescent="0.25"/>
    <row r="2" spans="1:13"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c r="L2" s="26"/>
      <c r="M2" s="26"/>
    </row>
    <row r="3" spans="1:13" ht="25.5" customHeight="1" x14ac:dyDescent="0.25">
      <c r="B3" s="346" t="str">
        <f>'ОФЕРТА_ (начни с меня)'!B6:C6&amp;": "&amp;'ОФЕРТА_ (начни с меня)'!D6</f>
        <v xml:space="preserve">Способ закупки: </v>
      </c>
      <c r="C3" s="346"/>
      <c r="D3" s="346"/>
      <c r="E3" s="346"/>
      <c r="F3" s="346"/>
      <c r="G3" s="346"/>
      <c r="H3" s="346"/>
      <c r="I3" s="346"/>
      <c r="J3" s="346"/>
      <c r="K3" s="346"/>
      <c r="L3" s="346"/>
      <c r="M3" s="346"/>
    </row>
    <row r="4" spans="1:13" ht="25.5" customHeight="1" x14ac:dyDescent="0.25">
      <c r="B4" s="133" t="str">
        <f>"Заказчик: "&amp;'ОФЕРТА_ (начни с меня)'!D4</f>
        <v xml:space="preserve">Заказчик: </v>
      </c>
      <c r="C4" s="133"/>
      <c r="D4" s="133"/>
      <c r="E4" s="133"/>
      <c r="F4" s="133"/>
      <c r="G4" s="133"/>
      <c r="H4" s="133"/>
      <c r="I4" s="133"/>
      <c r="J4" s="133"/>
      <c r="K4" s="26"/>
      <c r="L4" s="26"/>
      <c r="M4" s="26"/>
    </row>
    <row r="5" spans="1:13" ht="25.5" customHeight="1" x14ac:dyDescent="0.25">
      <c r="B5" s="345" t="str">
        <f>"Предмет договора: "&amp;'ОФЕРТА_ (начни с меня)'!D10</f>
        <v xml:space="preserve">Предмет договора: </v>
      </c>
      <c r="C5" s="345"/>
      <c r="D5" s="345"/>
      <c r="E5" s="345"/>
      <c r="F5" s="345"/>
      <c r="G5" s="345"/>
      <c r="H5" s="345"/>
      <c r="I5" s="345"/>
      <c r="J5" s="345"/>
      <c r="K5" s="345"/>
      <c r="L5" s="345"/>
      <c r="M5" s="345"/>
    </row>
    <row r="6" spans="1:13"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7" t="str">
        <f>"ИНН: "&amp;IF(ISBLANK(Оферта_ИНН)," ",Оферта_ИНН)</f>
        <v xml:space="preserve">ИНН:  </v>
      </c>
      <c r="C7" s="65"/>
      <c r="D7" s="65"/>
      <c r="E7" s="65"/>
      <c r="F7" s="65"/>
      <c r="G7" s="65"/>
      <c r="H7" s="65"/>
      <c r="I7" s="65"/>
      <c r="J7" s="65"/>
      <c r="K7" s="65"/>
      <c r="L7" s="65"/>
      <c r="M7" s="65"/>
    </row>
    <row r="8" spans="1:13" ht="25.5" customHeight="1" x14ac:dyDescent="0.25">
      <c r="A8" s="166"/>
      <c r="B8" s="89" t="s">
        <v>160</v>
      </c>
      <c r="C8" s="89"/>
      <c r="D8" s="89"/>
      <c r="E8" s="89"/>
      <c r="F8" s="167"/>
      <c r="G8" s="167"/>
      <c r="H8" s="167"/>
      <c r="I8" s="167"/>
      <c r="J8" s="167"/>
      <c r="K8" s="167"/>
      <c r="L8" s="167"/>
      <c r="M8" s="167"/>
    </row>
    <row r="9" spans="1:13" ht="43.5" customHeight="1" x14ac:dyDescent="0.25">
      <c r="A9" s="166"/>
      <c r="B9" s="372" t="s">
        <v>458</v>
      </c>
      <c r="C9" s="373"/>
      <c r="D9" s="373"/>
      <c r="E9" s="373"/>
      <c r="F9" s="373"/>
      <c r="G9" s="373"/>
      <c r="H9" s="373"/>
      <c r="I9" s="373"/>
      <c r="J9" s="373"/>
      <c r="K9" s="373"/>
      <c r="L9" s="373"/>
      <c r="M9" s="373"/>
    </row>
    <row r="10" spans="1:13" ht="15.75" customHeight="1" x14ac:dyDescent="0.25">
      <c r="A10" s="166"/>
      <c r="B10" s="168"/>
      <c r="C10" s="167"/>
      <c r="D10" s="167"/>
      <c r="E10" s="167"/>
      <c r="F10" s="167"/>
      <c r="G10" s="167"/>
      <c r="H10" s="167"/>
      <c r="I10" s="167"/>
      <c r="J10" s="167"/>
      <c r="K10" s="167"/>
      <c r="L10" s="167"/>
      <c r="M10" s="167"/>
    </row>
    <row r="11" spans="1:13" ht="37.5" customHeight="1" x14ac:dyDescent="0.25">
      <c r="A11" s="369"/>
      <c r="B11" s="370" t="s">
        <v>14</v>
      </c>
      <c r="C11" s="353" t="s">
        <v>156</v>
      </c>
      <c r="D11" s="353" t="s">
        <v>4</v>
      </c>
      <c r="E11" s="280" t="s">
        <v>161</v>
      </c>
      <c r="F11" s="368"/>
      <c r="G11" s="281"/>
      <c r="H11" s="359" t="s">
        <v>456</v>
      </c>
      <c r="I11" s="360"/>
      <c r="J11" s="359" t="s">
        <v>171</v>
      </c>
      <c r="K11" s="374"/>
      <c r="L11" s="374"/>
      <c r="M11" s="360"/>
    </row>
    <row r="12" spans="1:13" ht="56.25" customHeight="1" x14ac:dyDescent="0.25">
      <c r="A12" s="369"/>
      <c r="B12" s="371"/>
      <c r="C12" s="354"/>
      <c r="D12" s="354"/>
      <c r="E12" s="137" t="s">
        <v>16</v>
      </c>
      <c r="F12" s="137" t="s">
        <v>19</v>
      </c>
      <c r="G12" s="137" t="s">
        <v>20</v>
      </c>
      <c r="H12" s="147" t="s">
        <v>24</v>
      </c>
      <c r="I12" s="147" t="s">
        <v>25</v>
      </c>
      <c r="J12" s="147" t="s">
        <v>177</v>
      </c>
      <c r="K12" s="147" t="s">
        <v>162</v>
      </c>
      <c r="L12" s="147" t="s">
        <v>175</v>
      </c>
      <c r="M12" s="147" t="s">
        <v>163</v>
      </c>
    </row>
    <row r="13" spans="1:13" x14ac:dyDescent="0.25">
      <c r="A13" s="178"/>
      <c r="B13" s="198" t="s">
        <v>83</v>
      </c>
      <c r="C13" s="151" t="s">
        <v>154</v>
      </c>
      <c r="D13" s="151" t="s">
        <v>155</v>
      </c>
      <c r="E13" s="126" t="s">
        <v>84</v>
      </c>
      <c r="F13" s="151" t="s">
        <v>85</v>
      </c>
      <c r="G13" s="126" t="s">
        <v>86</v>
      </c>
      <c r="H13" s="151" t="s">
        <v>87</v>
      </c>
      <c r="I13" s="126" t="s">
        <v>88</v>
      </c>
      <c r="J13" s="126" t="s">
        <v>89</v>
      </c>
      <c r="K13" s="126" t="s">
        <v>90</v>
      </c>
      <c r="L13" s="151" t="s">
        <v>92</v>
      </c>
      <c r="M13" s="126" t="s">
        <v>93</v>
      </c>
    </row>
    <row r="14" spans="1:13" ht="18.75" customHeight="1" x14ac:dyDescent="0.25">
      <c r="A14" s="178"/>
      <c r="B14" s="190">
        <f t="shared" ref="B14:B23" ca="1" si="0">IF(ISNUMBER(OFFSET(B14,-1,0)), OFFSET(B14,-1,0)+1, 1)</f>
        <v>1</v>
      </c>
      <c r="C14" s="153" t="str">
        <f t="shared" ref="C14:C23" si="1">ОсновнаяИнформация_НаименованиеУчастника</f>
        <v xml:space="preserve"> </v>
      </c>
      <c r="D14" s="153" t="str">
        <f t="shared" ref="D14:D23" si="2">ОсновнаяИнформация_ИННУчастника</f>
        <v xml:space="preserve"> </v>
      </c>
      <c r="E14" s="154"/>
      <c r="F14" s="154"/>
      <c r="G14" s="155"/>
      <c r="H14" s="156"/>
      <c r="I14" s="154"/>
      <c r="J14" s="154"/>
      <c r="K14" s="154"/>
      <c r="L14" s="157"/>
      <c r="M14" s="157"/>
    </row>
    <row r="15" spans="1:13" ht="18.75" customHeight="1" x14ac:dyDescent="0.25">
      <c r="A15" s="178"/>
      <c r="B15" s="190">
        <f t="shared" ca="1" si="0"/>
        <v>2</v>
      </c>
      <c r="C15" s="153" t="str">
        <f t="shared" si="1"/>
        <v xml:space="preserve"> </v>
      </c>
      <c r="D15" s="153" t="str">
        <f t="shared" si="2"/>
        <v xml:space="preserve"> </v>
      </c>
      <c r="E15" s="154"/>
      <c r="F15" s="154"/>
      <c r="G15" s="155"/>
      <c r="H15" s="156"/>
      <c r="I15" s="154"/>
      <c r="J15" s="154"/>
      <c r="K15" s="154"/>
      <c r="L15" s="157"/>
      <c r="M15" s="157"/>
    </row>
    <row r="16" spans="1:13" ht="18.75" customHeight="1" x14ac:dyDescent="0.25">
      <c r="A16" s="178"/>
      <c r="B16" s="190">
        <f ca="1">IF(ISNUMBER(OFFSET(B16,-1,0)), OFFSET(B16,-1,0)+1, 1)</f>
        <v>3</v>
      </c>
      <c r="C16" s="153" t="str">
        <f t="shared" si="1"/>
        <v xml:space="preserve"> </v>
      </c>
      <c r="D16" s="153" t="str">
        <f t="shared" si="2"/>
        <v xml:space="preserve"> </v>
      </c>
      <c r="E16" s="154"/>
      <c r="F16" s="154"/>
      <c r="G16" s="155"/>
      <c r="H16" s="156"/>
      <c r="I16" s="154"/>
      <c r="J16" s="154"/>
      <c r="K16" s="154"/>
      <c r="L16" s="157"/>
      <c r="M16" s="157"/>
    </row>
    <row r="17" spans="1:13" ht="18.75" customHeight="1" x14ac:dyDescent="0.25">
      <c r="A17" s="178"/>
      <c r="B17" s="190">
        <f t="shared" ca="1" si="0"/>
        <v>4</v>
      </c>
      <c r="C17" s="153" t="str">
        <f t="shared" si="1"/>
        <v xml:space="preserve"> </v>
      </c>
      <c r="D17" s="153" t="str">
        <f t="shared" si="2"/>
        <v xml:space="preserve"> </v>
      </c>
      <c r="E17" s="154"/>
      <c r="F17" s="154"/>
      <c r="G17" s="155"/>
      <c r="H17" s="156"/>
      <c r="I17" s="154"/>
      <c r="J17" s="154"/>
      <c r="K17" s="154"/>
      <c r="L17" s="157"/>
      <c r="M17" s="157"/>
    </row>
    <row r="18" spans="1:13" ht="18.75" customHeight="1" x14ac:dyDescent="0.25">
      <c r="A18" s="178"/>
      <c r="B18" s="190">
        <f t="shared" ca="1" si="0"/>
        <v>5</v>
      </c>
      <c r="C18" s="153" t="str">
        <f t="shared" si="1"/>
        <v xml:space="preserve"> </v>
      </c>
      <c r="D18" s="153" t="str">
        <f t="shared" si="2"/>
        <v xml:space="preserve"> </v>
      </c>
      <c r="E18" s="154"/>
      <c r="F18" s="154"/>
      <c r="G18" s="155"/>
      <c r="H18" s="156"/>
      <c r="I18" s="154"/>
      <c r="J18" s="154"/>
      <c r="K18" s="154"/>
      <c r="L18" s="157"/>
      <c r="M18" s="157"/>
    </row>
    <row r="19" spans="1:13" ht="18.75" customHeight="1" x14ac:dyDescent="0.25">
      <c r="A19" s="178"/>
      <c r="B19" s="190">
        <f t="shared" ca="1" si="0"/>
        <v>6</v>
      </c>
      <c r="C19" s="153" t="str">
        <f t="shared" si="1"/>
        <v xml:space="preserve"> </v>
      </c>
      <c r="D19" s="153" t="str">
        <f t="shared" si="2"/>
        <v xml:space="preserve"> </v>
      </c>
      <c r="E19" s="154"/>
      <c r="F19" s="154"/>
      <c r="G19" s="155"/>
      <c r="H19" s="156"/>
      <c r="I19" s="154"/>
      <c r="J19" s="154"/>
      <c r="K19" s="154"/>
      <c r="L19" s="157"/>
      <c r="M19" s="157"/>
    </row>
    <row r="20" spans="1:13" ht="18.75" customHeight="1" x14ac:dyDescent="0.25">
      <c r="A20" s="178"/>
      <c r="B20" s="190">
        <f t="shared" ca="1" si="0"/>
        <v>7</v>
      </c>
      <c r="C20" s="153" t="str">
        <f t="shared" si="1"/>
        <v xml:space="preserve"> </v>
      </c>
      <c r="D20" s="153" t="str">
        <f t="shared" si="2"/>
        <v xml:space="preserve"> </v>
      </c>
      <c r="E20" s="154"/>
      <c r="F20" s="154"/>
      <c r="G20" s="155"/>
      <c r="H20" s="156"/>
      <c r="I20" s="154"/>
      <c r="J20" s="154"/>
      <c r="K20" s="154"/>
      <c r="L20" s="157"/>
      <c r="M20" s="157"/>
    </row>
    <row r="21" spans="1:13" ht="18.75" customHeight="1" x14ac:dyDescent="0.25">
      <c r="A21" s="178"/>
      <c r="B21" s="190">
        <f t="shared" ca="1" si="0"/>
        <v>8</v>
      </c>
      <c r="C21" s="153" t="str">
        <f t="shared" si="1"/>
        <v xml:space="preserve"> </v>
      </c>
      <c r="D21" s="153" t="str">
        <f t="shared" si="2"/>
        <v xml:space="preserve"> </v>
      </c>
      <c r="E21" s="154"/>
      <c r="F21" s="154"/>
      <c r="G21" s="155"/>
      <c r="H21" s="156"/>
      <c r="I21" s="154"/>
      <c r="J21" s="154"/>
      <c r="K21" s="154"/>
      <c r="L21" s="157"/>
      <c r="M21" s="157"/>
    </row>
    <row r="22" spans="1:13" ht="18.75" customHeight="1" x14ac:dyDescent="0.25">
      <c r="A22" s="178"/>
      <c r="B22" s="190">
        <f t="shared" ca="1" si="0"/>
        <v>9</v>
      </c>
      <c r="C22" s="153" t="str">
        <f t="shared" si="1"/>
        <v xml:space="preserve"> </v>
      </c>
      <c r="D22" s="153" t="str">
        <f t="shared" si="2"/>
        <v xml:space="preserve"> </v>
      </c>
      <c r="E22" s="154"/>
      <c r="F22" s="154"/>
      <c r="G22" s="155"/>
      <c r="H22" s="156"/>
      <c r="I22" s="154"/>
      <c r="J22" s="154"/>
      <c r="K22" s="154"/>
      <c r="L22" s="157"/>
      <c r="M22" s="157"/>
    </row>
    <row r="23" spans="1:13" ht="18.75" customHeight="1" x14ac:dyDescent="0.25">
      <c r="A23" s="178"/>
      <c r="B23" s="191">
        <f t="shared" ca="1" si="0"/>
        <v>10</v>
      </c>
      <c r="C23" s="159" t="str">
        <f t="shared" si="1"/>
        <v xml:space="preserve"> </v>
      </c>
      <c r="D23" s="159" t="str">
        <f t="shared" si="2"/>
        <v xml:space="preserve"> </v>
      </c>
      <c r="E23" s="160"/>
      <c r="F23" s="160"/>
      <c r="G23" s="161"/>
      <c r="H23" s="162"/>
      <c r="I23" s="160"/>
      <c r="J23" s="160"/>
      <c r="K23" s="160"/>
      <c r="L23" s="163"/>
      <c r="M23" s="163"/>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B3:M3"/>
    <mergeCell ref="B9:M9"/>
    <mergeCell ref="B5:M5"/>
    <mergeCell ref="E11:G11"/>
    <mergeCell ref="J11:M11"/>
    <mergeCell ref="A11:A12"/>
    <mergeCell ref="B11:B12"/>
    <mergeCell ref="C11:C12"/>
    <mergeCell ref="D11:D12"/>
    <mergeCell ref="H11:I11"/>
  </mergeCells>
  <conditionalFormatting sqref="B14:M23">
    <cfRule type="expression" dxfId="15" priority="11">
      <formula>AND(CELL("защита", B14)=0, NOT(ISBLANK(B14)))</formula>
    </cfRule>
    <cfRule type="expression" dxfId="14" priority="12">
      <formula>AND(CELL("защита", B14)=0, ISBLANK(B14))</formula>
    </cfRule>
  </conditionalFormatting>
  <conditionalFormatting sqref="A8:M8 A13:M23 A11:B12 L12:M12 A6:A7 C6:M7 A10:M10 A9">
    <cfRule type="expression" dxfId="13" priority="13">
      <formula>CELL("защита", A6)=0</formula>
    </cfRule>
  </conditionalFormatting>
  <conditionalFormatting sqref="C11:D12">
    <cfRule type="expression" dxfId="12" priority="10">
      <formula>CELL("защита", C11)=0</formula>
    </cfRule>
  </conditionalFormatting>
  <conditionalFormatting sqref="E12:G12">
    <cfRule type="expression" dxfId="11" priority="9">
      <formula>CELL("защита", E12)=0</formula>
    </cfRule>
  </conditionalFormatting>
  <conditionalFormatting sqref="E11">
    <cfRule type="expression" dxfId="10" priority="8">
      <formula>CELL("защита", E11)=0</formula>
    </cfRule>
  </conditionalFormatting>
  <conditionalFormatting sqref="H11:K12">
    <cfRule type="expression" dxfId="9" priority="7">
      <formula>CELL("защита", H11)=0</formula>
    </cfRule>
  </conditionalFormatting>
  <conditionalFormatting sqref="B6:B7">
    <cfRule type="expression" dxfId="8" priority="4">
      <formula>AND(CELL("защита", B6)=0, NOT(ISBLANK(B6)))</formula>
    </cfRule>
    <cfRule type="expression" dxfId="7" priority="5">
      <formula>AND(CELL("защита", B6)=0, ISBLANK(B6))</formula>
    </cfRule>
    <cfRule type="expression" dxfId="6" priority="6">
      <formula>CELL("защита", B6)=0</formula>
    </cfRule>
  </conditionalFormatting>
  <conditionalFormatting sqref="B9">
    <cfRule type="expression" dxfId="5" priority="1">
      <formula>AND(CELL("защита", B9)=0, NOT(ISBLANK(B9)))</formula>
    </cfRule>
    <cfRule type="expression" dxfId="4" priority="2">
      <formula>AND(CELL("защита", B9)=0, ISBLANK(B9))</formula>
    </cfRule>
    <cfRule type="expression" dxfId="3"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formula1>10</formula1>
      <formula2>12</formula2>
    </dataValidation>
    <dataValidation type="date" operator="greaterThan" allowBlank="1" showInputMessage="1" showErrorMessage="1" error="Только дата" prompt="Только дата" sqref="L14:L23">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formula1>$L14</formula1>
    </dataValidation>
  </dataValidations>
  <pageMargins left="0.39370078740157483" right="0.23622047244094491" top="0.74803149606299213" bottom="0.82677165354330717" header="0.31496062992125984" footer="0.31496062992125984"/>
  <pageSetup paperSize="9" scale="93"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11"/>
  <dimension ref="B1:AL50"/>
  <sheetViews>
    <sheetView view="pageBreakPreview" zoomScale="90" zoomScaleNormal="100" zoomScaleSheetLayoutView="90" workbookViewId="0">
      <pane xSplit="1" ySplit="9" topLeftCell="B10" activePane="bottomRight" state="frozen"/>
      <selection pane="topRight" activeCell="B1" sqref="B1"/>
      <selection pane="bottomLeft" activeCell="A9" sqref="A9"/>
      <selection pane="bottomRight" activeCell="E9" sqref="E9"/>
    </sheetView>
  </sheetViews>
  <sheetFormatPr defaultColWidth="9.140625" defaultRowHeight="15" x14ac:dyDescent="0.25"/>
  <cols>
    <col min="1" max="1" width="4.28515625" style="189" customWidth="1"/>
    <col min="2" max="99" width="2.85546875" style="189" customWidth="1"/>
    <col min="100" max="16384" width="9.140625" style="189"/>
  </cols>
  <sheetData>
    <row r="1" spans="2:38" ht="20.100000000000001" customHeight="1" x14ac:dyDescent="0.25"/>
    <row r="2" spans="2:38" ht="15.75" x14ac:dyDescent="0.25">
      <c r="B2" s="326" t="str">
        <f>'ОФЕРТА_ (начни с меня)'!B2&amp;" "&amp;'ОФЕРТА_ (начни с меня)'!D2</f>
        <v xml:space="preserve">Заявка на участие в закупке № </v>
      </c>
      <c r="C2" s="326"/>
      <c r="D2" s="326"/>
      <c r="E2" s="326"/>
      <c r="F2" s="326"/>
      <c r="G2" s="326"/>
      <c r="H2" s="326"/>
      <c r="I2" s="326"/>
      <c r="J2" s="326"/>
      <c r="K2" s="326"/>
      <c r="L2" s="326"/>
      <c r="M2" s="326"/>
      <c r="N2" s="326"/>
      <c r="O2" s="326"/>
      <c r="P2" s="326"/>
      <c r="Q2" s="326"/>
      <c r="R2" s="326"/>
      <c r="S2" s="326"/>
      <c r="T2" s="326"/>
      <c r="U2" s="326"/>
      <c r="V2" s="326"/>
      <c r="W2" s="326"/>
      <c r="X2" s="326"/>
      <c r="Y2" s="326"/>
      <c r="Z2" s="326"/>
      <c r="AA2" s="326"/>
      <c r="AB2" s="326"/>
      <c r="AC2" s="326"/>
      <c r="AD2" s="326"/>
      <c r="AE2" s="326"/>
      <c r="AF2" s="326"/>
      <c r="AG2" s="326"/>
      <c r="AH2" s="326"/>
      <c r="AI2" s="326"/>
      <c r="AJ2" s="326"/>
      <c r="AK2" s="326"/>
      <c r="AL2" s="326"/>
    </row>
    <row r="3" spans="2:38" ht="15.75" x14ac:dyDescent="0.25">
      <c r="B3" s="326" t="str">
        <f>'ОФЕРТА_ (начни с меня)'!B6:C6&amp;": "&amp;'ОФЕРТА_ (начни с меня)'!D6</f>
        <v xml:space="preserve">Способ закупки: </v>
      </c>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c r="AD3" s="326"/>
      <c r="AE3" s="326"/>
      <c r="AF3" s="326"/>
      <c r="AG3" s="326"/>
      <c r="AH3" s="326"/>
      <c r="AI3" s="326"/>
      <c r="AJ3" s="326"/>
      <c r="AK3" s="326"/>
      <c r="AL3" s="326"/>
    </row>
    <row r="4" spans="2:38" ht="15.75" x14ac:dyDescent="0.25">
      <c r="B4" s="326" t="str">
        <f>"Заказчик: "&amp;'ОФЕРТА_ (начни с меня)'!D4</f>
        <v xml:space="preserve">Заказчик: </v>
      </c>
      <c r="C4" s="326"/>
      <c r="D4" s="326"/>
      <c r="E4" s="326"/>
      <c r="F4" s="326"/>
      <c r="G4" s="326"/>
      <c r="H4" s="326"/>
      <c r="I4" s="326"/>
      <c r="J4" s="326"/>
      <c r="K4" s="326"/>
      <c r="L4" s="326"/>
      <c r="M4" s="326"/>
      <c r="N4" s="326"/>
      <c r="O4" s="326"/>
      <c r="P4" s="326"/>
      <c r="Q4" s="326"/>
      <c r="R4" s="326"/>
      <c r="S4" s="326"/>
      <c r="T4" s="326"/>
      <c r="U4" s="326"/>
      <c r="V4" s="326"/>
      <c r="W4" s="326"/>
      <c r="X4" s="326"/>
      <c r="Y4" s="326"/>
      <c r="Z4" s="326"/>
      <c r="AA4" s="326"/>
      <c r="AB4" s="326"/>
      <c r="AC4" s="326"/>
      <c r="AD4" s="326"/>
      <c r="AE4" s="326"/>
      <c r="AF4" s="326"/>
      <c r="AG4" s="326"/>
      <c r="AH4" s="326"/>
      <c r="AI4" s="326"/>
      <c r="AJ4" s="326"/>
      <c r="AK4" s="326"/>
      <c r="AL4" s="326"/>
    </row>
    <row r="5" spans="2:38" ht="15.75" customHeight="1" x14ac:dyDescent="0.25">
      <c r="B5" s="325" t="str">
        <f>"Предмет договора: "&amp;'ОФЕРТА_ (начни с меня)'!D10</f>
        <v xml:space="preserve">Предмет договора: </v>
      </c>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row>
    <row r="6" spans="2:38" ht="15.75" x14ac:dyDescent="0.25">
      <c r="B6" s="326" t="str">
        <f>"Участник закупки: "&amp;IF(ISBLANK(Оферта_Наименование)," ",Оферта_Наименование)</f>
        <v xml:space="preserve">Участник закупки:  </v>
      </c>
      <c r="C6" s="326"/>
      <c r="D6" s="326"/>
      <c r="E6" s="326"/>
      <c r="F6" s="326"/>
      <c r="G6" s="326"/>
      <c r="H6" s="326"/>
      <c r="I6" s="326"/>
      <c r="J6" s="326"/>
      <c r="K6" s="326"/>
      <c r="L6" s="326"/>
      <c r="M6" s="326"/>
      <c r="N6" s="326"/>
      <c r="O6" s="326"/>
      <c r="P6" s="326"/>
      <c r="Q6" s="326"/>
      <c r="R6" s="326"/>
      <c r="S6" s="326"/>
      <c r="T6" s="326"/>
      <c r="U6" s="326"/>
      <c r="V6" s="326"/>
      <c r="W6" s="326"/>
      <c r="X6" s="326"/>
      <c r="Y6" s="326"/>
      <c r="Z6" s="326"/>
      <c r="AA6" s="326"/>
      <c r="AB6" s="326"/>
      <c r="AC6" s="326"/>
      <c r="AD6" s="326"/>
      <c r="AE6" s="326"/>
      <c r="AF6" s="326"/>
      <c r="AG6" s="326"/>
      <c r="AH6" s="326"/>
      <c r="AI6" s="326"/>
      <c r="AJ6" s="326"/>
      <c r="AK6" s="326"/>
      <c r="AL6" s="326"/>
    </row>
    <row r="7" spans="2:38" ht="15.75" x14ac:dyDescent="0.25">
      <c r="B7" s="356" t="str">
        <f>"ИНН: "&amp;IF(ISBLANK(Оферта_ИНН)," ",Оферта_ИНН)</f>
        <v xml:space="preserve">ИНН:  </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6"/>
      <c r="AD7" s="356"/>
      <c r="AE7" s="356"/>
      <c r="AF7" s="356"/>
      <c r="AG7" s="356"/>
      <c r="AH7" s="356"/>
      <c r="AI7" s="356"/>
      <c r="AJ7" s="356"/>
      <c r="AK7" s="356"/>
      <c r="AL7" s="356"/>
    </row>
    <row r="8" spans="2:38" ht="15.75" x14ac:dyDescent="0.25">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row>
    <row r="9" spans="2:38" ht="15.75" x14ac:dyDescent="0.25">
      <c r="B9" s="206"/>
      <c r="C9" s="206"/>
      <c r="D9" s="206"/>
      <c r="E9" s="169" t="s">
        <v>189</v>
      </c>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row>
    <row r="10" spans="2:38" x14ac:dyDescent="0.25">
      <c r="B10" s="199"/>
      <c r="C10" s="199"/>
      <c r="D10" s="199"/>
      <c r="E10" s="22"/>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row>
    <row r="11" spans="2:38" x14ac:dyDescent="0.25">
      <c r="B11" s="199"/>
      <c r="C11" s="199"/>
      <c r="D11" s="199"/>
      <c r="E11" s="2"/>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row>
    <row r="12" spans="2:38" x14ac:dyDescent="0.25">
      <c r="B12" s="199"/>
      <c r="C12" s="199"/>
      <c r="D12" s="199" t="s">
        <v>193</v>
      </c>
      <c r="E12" s="200"/>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199"/>
      <c r="AF12" s="199"/>
      <c r="AG12" s="199"/>
      <c r="AH12" s="199"/>
      <c r="AI12" s="199"/>
      <c r="AJ12" s="199"/>
      <c r="AK12" s="199"/>
      <c r="AL12" s="199"/>
    </row>
    <row r="13" spans="2:38" x14ac:dyDescent="0.25">
      <c r="B13" s="199"/>
      <c r="C13" s="199"/>
      <c r="D13" s="199"/>
      <c r="E13" s="199"/>
      <c r="F13" s="199"/>
      <c r="G13" s="199"/>
      <c r="H13" s="199"/>
      <c r="I13" s="199"/>
      <c r="J13" s="199"/>
      <c r="K13" s="199"/>
      <c r="L13" s="199"/>
      <c r="M13" s="199"/>
      <c r="N13" s="199"/>
      <c r="O13" s="199"/>
      <c r="P13" s="199"/>
      <c r="Q13" s="3" t="s">
        <v>190</v>
      </c>
      <c r="R13" s="199"/>
      <c r="S13" s="199"/>
      <c r="T13" s="199"/>
      <c r="U13" s="199"/>
      <c r="V13" s="199"/>
      <c r="W13" s="199"/>
      <c r="X13" s="199"/>
      <c r="Y13" s="199"/>
      <c r="Z13" s="199"/>
      <c r="AA13" s="199"/>
      <c r="AB13" s="199"/>
      <c r="AC13" s="199"/>
      <c r="AD13" s="199"/>
      <c r="AE13" s="199"/>
      <c r="AF13" s="199"/>
      <c r="AG13" s="199"/>
      <c r="AH13" s="199"/>
      <c r="AI13" s="199"/>
      <c r="AJ13" s="199"/>
      <c r="AK13" s="199"/>
      <c r="AL13" s="199"/>
    </row>
    <row r="14" spans="2:38" x14ac:dyDescent="0.25">
      <c r="B14" s="199"/>
      <c r="C14" s="199"/>
      <c r="D14" s="199"/>
      <c r="E14" s="202"/>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199"/>
      <c r="AF14" s="199"/>
      <c r="AG14" s="199"/>
      <c r="AH14" s="199"/>
      <c r="AI14" s="199"/>
      <c r="AJ14" s="199"/>
      <c r="AK14" s="199"/>
      <c r="AL14" s="199"/>
    </row>
    <row r="15" spans="2:38" x14ac:dyDescent="0.25">
      <c r="B15" s="199"/>
      <c r="C15" s="199"/>
      <c r="D15" s="199"/>
      <c r="E15" s="5" t="s">
        <v>472</v>
      </c>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row>
    <row r="16" spans="2:38" x14ac:dyDescent="0.25">
      <c r="B16" s="199"/>
      <c r="C16" s="199"/>
      <c r="D16" s="2" t="s">
        <v>473</v>
      </c>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row>
    <row r="17" spans="2:38" x14ac:dyDescent="0.25">
      <c r="B17" s="199"/>
      <c r="C17" s="199"/>
      <c r="D17" s="200"/>
      <c r="E17" s="201"/>
      <c r="F17" s="201"/>
      <c r="G17" s="201"/>
      <c r="H17" s="201"/>
      <c r="I17" s="201" t="s">
        <v>199</v>
      </c>
      <c r="J17" s="201"/>
      <c r="K17" s="201"/>
      <c r="L17" s="201"/>
      <c r="M17" s="201"/>
      <c r="N17" s="201"/>
      <c r="O17" s="201"/>
      <c r="P17" s="201"/>
      <c r="Q17" s="201"/>
      <c r="R17" s="201"/>
      <c r="S17" s="201"/>
      <c r="T17" s="201"/>
      <c r="U17" s="201"/>
      <c r="V17" s="201"/>
      <c r="W17" s="201"/>
      <c r="X17" s="201"/>
      <c r="Y17" s="201"/>
      <c r="Z17" s="203"/>
      <c r="AA17" s="203"/>
      <c r="AB17" s="203"/>
      <c r="AC17" s="203"/>
      <c r="AD17" s="203"/>
      <c r="AE17" s="204" t="s">
        <v>200</v>
      </c>
      <c r="AF17" s="204"/>
      <c r="AG17" s="199"/>
      <c r="AH17" s="199"/>
      <c r="AI17" s="199"/>
      <c r="AJ17" s="199"/>
      <c r="AK17" s="199"/>
      <c r="AL17" s="199"/>
    </row>
    <row r="18" spans="2:38" x14ac:dyDescent="0.25">
      <c r="B18" s="199"/>
      <c r="C18" s="199"/>
      <c r="D18" s="2" t="s">
        <v>194</v>
      </c>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row>
    <row r="19" spans="2:38" x14ac:dyDescent="0.25">
      <c r="B19" s="199"/>
      <c r="C19" s="199"/>
      <c r="D19" s="2" t="s">
        <v>195</v>
      </c>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row>
    <row r="20" spans="2:38" x14ac:dyDescent="0.25">
      <c r="B20" s="199"/>
      <c r="C20" s="199"/>
      <c r="D20" s="2" t="s">
        <v>196</v>
      </c>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row>
    <row r="21" spans="2:38" x14ac:dyDescent="0.25">
      <c r="B21" s="199"/>
      <c r="C21" s="199"/>
      <c r="D21" s="2" t="s">
        <v>198</v>
      </c>
      <c r="E21" s="199"/>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199"/>
      <c r="AK21" s="199"/>
      <c r="AL21" s="199"/>
    </row>
    <row r="22" spans="2:38" x14ac:dyDescent="0.25">
      <c r="B22" s="199"/>
      <c r="C22" s="199"/>
      <c r="D22" s="2" t="s">
        <v>197</v>
      </c>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199"/>
      <c r="AK22" s="199"/>
      <c r="AL22" s="199"/>
    </row>
    <row r="23" spans="2:38" x14ac:dyDescent="0.25">
      <c r="B23" s="199"/>
      <c r="C23" s="199"/>
      <c r="D23" s="2"/>
      <c r="E23" s="199"/>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199"/>
      <c r="AL23" s="199"/>
    </row>
    <row r="24" spans="2:38" x14ac:dyDescent="0.25">
      <c r="B24" s="199"/>
      <c r="C24" s="199"/>
      <c r="D24" s="2" t="s">
        <v>474</v>
      </c>
      <c r="E24" s="199"/>
      <c r="F24" s="199"/>
      <c r="G24" s="199"/>
      <c r="H24" s="199"/>
      <c r="I24" s="199"/>
      <c r="J24" s="199"/>
      <c r="K24" s="199"/>
      <c r="L24" s="199"/>
      <c r="M24" s="199"/>
      <c r="N24" s="199"/>
      <c r="O24" s="199"/>
      <c r="P24" s="199"/>
      <c r="Q24" s="199"/>
      <c r="R24" s="199"/>
      <c r="S24" s="199"/>
      <c r="T24" s="199"/>
      <c r="U24" s="199"/>
      <c r="V24" s="199"/>
      <c r="W24" s="199"/>
      <c r="X24" s="199"/>
      <c r="Y24" s="199"/>
      <c r="Z24" s="199"/>
      <c r="AA24" s="199"/>
      <c r="AB24" s="199"/>
      <c r="AC24" s="199"/>
      <c r="AD24" s="199"/>
      <c r="AE24" s="199"/>
      <c r="AF24" s="199"/>
      <c r="AG24" s="199"/>
      <c r="AH24" s="199"/>
      <c r="AI24" s="199"/>
      <c r="AJ24" s="199"/>
      <c r="AK24" s="199"/>
      <c r="AL24" s="199"/>
    </row>
    <row r="25" spans="2:38" x14ac:dyDescent="0.25">
      <c r="B25" s="199"/>
      <c r="C25" s="199"/>
      <c r="D25" s="2" t="s">
        <v>475</v>
      </c>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199"/>
      <c r="AL25" s="199"/>
    </row>
    <row r="26" spans="2:38" x14ac:dyDescent="0.25">
      <c r="B26" s="199"/>
      <c r="C26" s="199"/>
      <c r="D26" s="2" t="s">
        <v>476</v>
      </c>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199"/>
      <c r="AL26" s="199"/>
    </row>
    <row r="27" spans="2:38" x14ac:dyDescent="0.25">
      <c r="B27" s="199"/>
      <c r="C27" s="199"/>
      <c r="D27" s="2"/>
      <c r="E27" s="199"/>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199"/>
      <c r="AL27" s="199"/>
    </row>
    <row r="28" spans="2:38" x14ac:dyDescent="0.25">
      <c r="B28" s="199"/>
      <c r="C28" s="199"/>
      <c r="D28" s="2" t="s">
        <v>201</v>
      </c>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row>
    <row r="29" spans="2:38" x14ac:dyDescent="0.25">
      <c r="B29" s="199"/>
      <c r="C29" s="199"/>
      <c r="D29" s="2" t="s">
        <v>202</v>
      </c>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199"/>
      <c r="AI29" s="199"/>
      <c r="AJ29" s="199"/>
      <c r="AK29" s="199"/>
      <c r="AL29" s="199"/>
    </row>
    <row r="30" spans="2:38" x14ac:dyDescent="0.25">
      <c r="B30" s="199"/>
      <c r="C30" s="199"/>
      <c r="D30" s="2" t="s">
        <v>203</v>
      </c>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199"/>
      <c r="AL30" s="199"/>
    </row>
    <row r="31" spans="2:38" x14ac:dyDescent="0.25">
      <c r="B31" s="199"/>
      <c r="C31" s="199"/>
      <c r="D31" s="2" t="s">
        <v>191</v>
      </c>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199"/>
      <c r="AL31" s="199"/>
    </row>
    <row r="32" spans="2:38" x14ac:dyDescent="0.25">
      <c r="B32" s="199"/>
      <c r="C32" s="199"/>
      <c r="D32" s="2" t="s">
        <v>192</v>
      </c>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199"/>
      <c r="AL32" s="199"/>
    </row>
    <row r="33" spans="2:38" x14ac:dyDescent="0.25">
      <c r="B33" s="199"/>
      <c r="C33" s="199"/>
      <c r="D33" s="2" t="s">
        <v>204</v>
      </c>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199"/>
      <c r="AL33" s="199"/>
    </row>
    <row r="34" spans="2:38" x14ac:dyDescent="0.25">
      <c r="B34" s="199"/>
      <c r="C34" s="199"/>
      <c r="D34" s="2" t="s">
        <v>205</v>
      </c>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199"/>
      <c r="AL34" s="199"/>
    </row>
    <row r="35" spans="2:38" x14ac:dyDescent="0.25">
      <c r="B35" s="199"/>
      <c r="C35" s="199"/>
      <c r="D35" s="2" t="s">
        <v>206</v>
      </c>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199"/>
      <c r="AL35" s="199"/>
    </row>
    <row r="36" spans="2:38" x14ac:dyDescent="0.25">
      <c r="B36" s="199"/>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199"/>
      <c r="AC36" s="199"/>
      <c r="AD36" s="199"/>
      <c r="AE36" s="199"/>
      <c r="AF36" s="199"/>
      <c r="AG36" s="199"/>
      <c r="AH36" s="199"/>
      <c r="AI36" s="199"/>
      <c r="AJ36" s="199"/>
      <c r="AK36" s="199"/>
      <c r="AL36" s="199"/>
    </row>
    <row r="37" spans="2:38" x14ac:dyDescent="0.25">
      <c r="B37" s="199"/>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199"/>
      <c r="AL37" s="199"/>
    </row>
    <row r="38" spans="2:38" x14ac:dyDescent="0.25">
      <c r="B38" s="199"/>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199"/>
      <c r="AL38" s="199"/>
    </row>
    <row r="39" spans="2:38" x14ac:dyDescent="0.25">
      <c r="B39" s="199"/>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199"/>
      <c r="AC39" s="199"/>
      <c r="AD39" s="199"/>
      <c r="AE39" s="199"/>
      <c r="AF39" s="199"/>
      <c r="AG39" s="199"/>
      <c r="AH39" s="199"/>
      <c r="AI39" s="199"/>
      <c r="AJ39" s="199"/>
      <c r="AK39" s="199"/>
      <c r="AL39" s="199"/>
    </row>
    <row r="40" spans="2:38" x14ac:dyDescent="0.25">
      <c r="B40" s="199"/>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199"/>
      <c r="AL40" s="199"/>
    </row>
    <row r="41" spans="2:38" x14ac:dyDescent="0.25">
      <c r="B41" s="199"/>
      <c r="C41" s="199"/>
      <c r="D41" s="375" t="s">
        <v>460</v>
      </c>
      <c r="E41" s="375"/>
      <c r="F41" s="375"/>
      <c r="G41" s="375"/>
      <c r="H41" s="375"/>
      <c r="I41" s="375"/>
      <c r="J41" s="375"/>
      <c r="K41" s="199"/>
      <c r="L41" s="199"/>
      <c r="M41" s="376"/>
      <c r="N41" s="376"/>
      <c r="O41" s="376"/>
      <c r="P41" s="376"/>
      <c r="Q41" s="376"/>
      <c r="R41" s="376"/>
      <c r="S41" s="376"/>
      <c r="T41" s="376"/>
      <c r="U41" s="376"/>
      <c r="V41" s="199"/>
      <c r="W41" s="199"/>
      <c r="X41" s="199"/>
      <c r="Y41" s="199"/>
      <c r="Z41" s="199"/>
      <c r="AA41" s="199"/>
      <c r="AB41" s="199"/>
      <c r="AC41" s="199"/>
      <c r="AD41" s="199"/>
      <c r="AE41" s="199"/>
      <c r="AF41" s="199"/>
      <c r="AG41" s="199"/>
      <c r="AH41" s="199"/>
      <c r="AI41" s="199"/>
      <c r="AJ41" s="199"/>
      <c r="AK41" s="199"/>
      <c r="AL41" s="199"/>
    </row>
    <row r="42" spans="2:38" ht="15" customHeight="1" x14ac:dyDescent="0.25">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199"/>
      <c r="AL42" s="199"/>
    </row>
    <row r="43" spans="2:38" x14ac:dyDescent="0.25">
      <c r="B43" s="199"/>
      <c r="C43" s="199"/>
      <c r="D43" s="199" t="s">
        <v>207</v>
      </c>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199"/>
      <c r="AL43" s="199"/>
    </row>
    <row r="44" spans="2:38" x14ac:dyDescent="0.25">
      <c r="B44" s="199"/>
      <c r="C44" s="199"/>
      <c r="D44" s="199" t="s">
        <v>208</v>
      </c>
      <c r="E44" s="199"/>
      <c r="F44" s="199"/>
      <c r="G44" s="199"/>
      <c r="H44" s="199"/>
      <c r="I44" s="199"/>
      <c r="J44" s="199"/>
      <c r="K44" s="199"/>
      <c r="L44" s="199"/>
      <c r="M44" s="201"/>
      <c r="N44" s="201"/>
      <c r="O44" s="201"/>
      <c r="P44" s="201"/>
      <c r="Q44" s="201"/>
      <c r="R44" s="201"/>
      <c r="S44" s="201"/>
      <c r="T44" s="201"/>
      <c r="U44" s="201"/>
      <c r="V44" s="199"/>
      <c r="W44" s="199"/>
      <c r="X44" s="199"/>
      <c r="Y44" s="201"/>
      <c r="Z44" s="201"/>
      <c r="AA44" s="201"/>
      <c r="AB44" s="201"/>
      <c r="AC44" s="201"/>
      <c r="AD44" s="201"/>
      <c r="AE44" s="201"/>
      <c r="AF44" s="201"/>
      <c r="AG44" s="201"/>
      <c r="AH44" s="199"/>
      <c r="AI44" s="199"/>
      <c r="AJ44" s="199"/>
      <c r="AK44" s="199"/>
      <c r="AL44" s="199"/>
    </row>
    <row r="45" spans="2:38" x14ac:dyDescent="0.25">
      <c r="B45" s="199"/>
      <c r="C45" s="199"/>
      <c r="D45" s="199"/>
      <c r="E45" s="199"/>
      <c r="F45" s="199"/>
      <c r="G45" s="199"/>
      <c r="H45" s="199"/>
      <c r="I45" s="199"/>
      <c r="J45" s="199"/>
      <c r="K45" s="199"/>
      <c r="L45" s="199"/>
      <c r="M45" s="199"/>
      <c r="N45" s="199"/>
      <c r="O45" s="199"/>
      <c r="P45" s="199" t="s">
        <v>209</v>
      </c>
      <c r="Q45" s="199"/>
      <c r="R45" s="199"/>
      <c r="S45" s="199"/>
      <c r="T45" s="199"/>
      <c r="U45" s="199"/>
      <c r="V45" s="199"/>
      <c r="W45" s="199"/>
      <c r="X45" s="199"/>
      <c r="Y45" s="199"/>
      <c r="Z45" s="199"/>
      <c r="AA45" s="199"/>
      <c r="AB45" s="199"/>
      <c r="AC45" s="205" t="s">
        <v>210</v>
      </c>
      <c r="AD45" s="199"/>
      <c r="AE45" s="199"/>
      <c r="AF45" s="199"/>
      <c r="AG45" s="199"/>
      <c r="AH45" s="199"/>
      <c r="AI45" s="199"/>
      <c r="AJ45" s="199"/>
      <c r="AK45" s="199"/>
      <c r="AL45" s="199"/>
    </row>
    <row r="46" spans="2:38" x14ac:dyDescent="0.25">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9"/>
      <c r="AL46" s="199"/>
    </row>
    <row r="47" spans="2:38" x14ac:dyDescent="0.25">
      <c r="B47" s="199"/>
      <c r="C47" s="199"/>
      <c r="D47" s="199"/>
      <c r="E47" s="199"/>
      <c r="F47" s="199"/>
      <c r="G47" s="199"/>
      <c r="H47" s="199"/>
      <c r="I47" s="199"/>
      <c r="J47" s="199"/>
      <c r="K47" s="199"/>
      <c r="L47" s="199"/>
      <c r="M47" s="199"/>
      <c r="N47" s="199"/>
      <c r="O47" s="199"/>
      <c r="P47" s="199"/>
      <c r="Q47" s="199"/>
      <c r="R47" s="199"/>
      <c r="S47" s="199"/>
      <c r="T47" s="199"/>
      <c r="U47" s="199"/>
      <c r="V47" s="199"/>
      <c r="W47" s="199"/>
      <c r="X47" s="199"/>
      <c r="Y47" s="199"/>
      <c r="Z47" s="199"/>
      <c r="AA47" s="199"/>
      <c r="AB47" s="199"/>
      <c r="AC47" s="199"/>
      <c r="AD47" s="199"/>
      <c r="AE47" s="199"/>
      <c r="AF47" s="199"/>
      <c r="AG47" s="199"/>
      <c r="AH47" s="199"/>
      <c r="AI47" s="199"/>
      <c r="AJ47" s="199"/>
      <c r="AK47" s="199"/>
      <c r="AL47" s="199"/>
    </row>
    <row r="48" spans="2:38" x14ac:dyDescent="0.25">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199"/>
      <c r="AL48" s="199"/>
    </row>
    <row r="49" spans="2:38" x14ac:dyDescent="0.25">
      <c r="B49" s="199"/>
      <c r="C49" s="199"/>
      <c r="D49" s="199"/>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199"/>
      <c r="AG49" s="199"/>
      <c r="AH49" s="199"/>
      <c r="AI49" s="199"/>
      <c r="AJ49" s="199"/>
      <c r="AK49" s="199"/>
      <c r="AL49" s="199"/>
    </row>
    <row r="50" spans="2:38" x14ac:dyDescent="0.25">
      <c r="B50" s="199"/>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c r="AA50" s="199"/>
      <c r="AB50" s="199"/>
      <c r="AC50" s="199"/>
      <c r="AD50" s="199"/>
      <c r="AE50" s="199"/>
      <c r="AF50" s="199"/>
      <c r="AG50" s="199"/>
      <c r="AH50" s="199"/>
      <c r="AI50" s="199"/>
      <c r="AJ50" s="199"/>
      <c r="AK50" s="199"/>
      <c r="AL50" s="199"/>
    </row>
  </sheetData>
  <mergeCells count="8">
    <mergeCell ref="B4:AL4"/>
    <mergeCell ref="B2:AL2"/>
    <mergeCell ref="D41:J41"/>
    <mergeCell ref="M41:U41"/>
    <mergeCell ref="B7:AL7"/>
    <mergeCell ref="B6:AL6"/>
    <mergeCell ref="B5:AL5"/>
    <mergeCell ref="B3:AL3"/>
  </mergeCells>
  <conditionalFormatting sqref="B2:B7">
    <cfRule type="expression" dxfId="2" priority="1">
      <formula>AND(CELL("защита", B2)=0, NOT(ISBLANK(B2)))</formula>
    </cfRule>
    <cfRule type="expression" dxfId="1" priority="2">
      <formula>AND(CELL("защита", B2)=0, ISBLANK(B2))</formula>
    </cfRule>
    <cfRule type="expression" dxfId="0" priority="3">
      <formula>CELL("защита", B2)=0</formula>
    </cfRule>
  </conditionalFormatting>
  <pageMargins left="0.70866141732283472" right="0.70866141732283472" top="0.74803149606299213" bottom="0.74803149606299213" header="0.31496062992125984" footer="0.31496062992125984"/>
  <pageSetup paperSize="9" scale="8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M5"/>
  <sheetViews>
    <sheetView topLeftCell="A6" workbookViewId="0">
      <selection activeCell="A5" sqref="A1:XFD5"/>
    </sheetView>
  </sheetViews>
  <sheetFormatPr defaultRowHeight="15" x14ac:dyDescent="0.25"/>
  <cols>
    <col min="1" max="1" width="26.5703125" style="214" customWidth="1"/>
    <col min="2" max="3" width="19.85546875" style="214" customWidth="1"/>
    <col min="4" max="4" width="26.28515625" style="214" customWidth="1"/>
    <col min="5" max="5" width="26.42578125" style="214" customWidth="1"/>
    <col min="6" max="6" width="25.42578125" style="214" customWidth="1"/>
    <col min="7" max="7" width="25.140625" style="214" customWidth="1"/>
    <col min="8" max="13" width="19.85546875" style="214" customWidth="1"/>
  </cols>
  <sheetData>
    <row r="1" spans="1:8" hidden="1" x14ac:dyDescent="0.25">
      <c r="A1" s="214" t="s">
        <v>68</v>
      </c>
      <c r="B1" s="214" t="s">
        <v>4</v>
      </c>
      <c r="C1" s="214" t="s">
        <v>5</v>
      </c>
      <c r="D1" s="214" t="s">
        <v>184</v>
      </c>
      <c r="E1" s="214" t="s">
        <v>489</v>
      </c>
      <c r="F1" s="214" t="s">
        <v>185</v>
      </c>
      <c r="G1" s="214" t="s">
        <v>490</v>
      </c>
      <c r="H1" s="214" t="s">
        <v>385</v>
      </c>
    </row>
    <row r="2" spans="1:8" hidden="1" x14ac:dyDescent="0.25">
      <c r="A2" s="214">
        <f>ОсновнаяИнформация_СокрНаименование</f>
        <v>0</v>
      </c>
      <c r="B2" s="214" t="str">
        <f>ОсновнаяИнформация_ИННУчастника</f>
        <v xml:space="preserve"> </v>
      </c>
      <c r="C2" s="214" t="str">
        <f>ОсновнаяИнформация_КППУчастника</f>
        <v xml:space="preserve"> </v>
      </c>
      <c r="D2" s="214">
        <f>ОсновнаяИнформация_МестонахождениеУчастника</f>
        <v>0</v>
      </c>
      <c r="E2" s="215">
        <f>Анкета!D34</f>
        <v>0</v>
      </c>
      <c r="F2" s="214">
        <f>Анкета!D36</f>
        <v>0</v>
      </c>
      <c r="G2" s="215">
        <f>Анкета!D38</f>
        <v>0</v>
      </c>
      <c r="H2" s="214" t="e">
        <f>СМСП</f>
        <v>#REF!</v>
      </c>
    </row>
    <row r="3" spans="1:8" hidden="1" x14ac:dyDescent="0.25"/>
    <row r="4" spans="1:8" hidden="1" x14ac:dyDescent="0.25">
      <c r="A4" s="214" t="s">
        <v>507</v>
      </c>
    </row>
    <row r="5" spans="1:8" hidden="1" x14ac:dyDescent="0.25">
      <c r="A5" s="214">
        <f>ЗамечанияПредложения</f>
        <v>0</v>
      </c>
    </row>
  </sheetData>
  <sheetProtection algorithmName="SHA-512" hashValue="Hun5OGntExP2xnPcVjkuZzschNALpghb5K3nE/96mtVOTrt0RCe8+Cj6ca2C7ubFUAFK6Cl9jb/94+1TdR5iBQ==" saltValue="c84xIT4RFtgNL1nUnON0RQ==" spinCount="100000" sheet="1" objects="1" scenarios="1"/>
  <pageMargins left="0.7" right="0.7" top="0.75" bottom="0.75" header="0.3" footer="0.3"/>
  <tableParts count="2">
    <tablePart r:id="rId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413</v>
      </c>
      <c r="B1" s="1"/>
      <c r="C1" s="1"/>
    </row>
    <row r="2" spans="1:3" x14ac:dyDescent="0.25">
      <c r="A2" s="1" t="s">
        <v>414</v>
      </c>
      <c r="B2" s="1"/>
      <c r="C2" s="1"/>
    </row>
    <row r="3" spans="1:3" x14ac:dyDescent="0.25">
      <c r="A3" s="1" t="s">
        <v>416</v>
      </c>
      <c r="B3" s="1"/>
      <c r="C3" s="1"/>
    </row>
    <row r="4" spans="1:3" x14ac:dyDescent="0.25">
      <c r="A4" s="1" t="s">
        <v>415</v>
      </c>
      <c r="B4" s="1"/>
      <c r="C4" s="1"/>
    </row>
    <row r="5" spans="1:3" x14ac:dyDescent="0.25">
      <c r="A5" s="1" t="s">
        <v>417</v>
      </c>
      <c r="B5" s="1"/>
      <c r="C5" s="1"/>
    </row>
    <row r="6" spans="1:3" x14ac:dyDescent="0.25">
      <c r="A6" s="1" t="s">
        <v>483</v>
      </c>
      <c r="B6" s="1"/>
      <c r="C6" s="1"/>
    </row>
    <row r="7" spans="1:3" x14ac:dyDescent="0.25">
      <c r="A7" s="1" t="s">
        <v>484</v>
      </c>
      <c r="B7" s="1"/>
      <c r="C7" s="1"/>
    </row>
    <row r="8" spans="1:3" x14ac:dyDescent="0.25">
      <c r="A8" s="1" t="s">
        <v>485</v>
      </c>
      <c r="B8" s="1"/>
      <c r="C8" s="1"/>
    </row>
    <row r="9" spans="1:3" x14ac:dyDescent="0.25">
      <c r="A9" s="1" t="s">
        <v>418</v>
      </c>
      <c r="B9" s="1"/>
      <c r="C9" s="1"/>
    </row>
    <row r="10" spans="1:3" x14ac:dyDescent="0.25">
      <c r="A10" s="1" t="s">
        <v>419</v>
      </c>
      <c r="B10" s="1"/>
      <c r="C10" s="1"/>
    </row>
    <row r="11" spans="1:3" x14ac:dyDescent="0.25">
      <c r="A11" s="1" t="s">
        <v>420</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1"/>
  <dimension ref="A1:E49"/>
  <sheetViews>
    <sheetView showGridLines="0" tabSelected="1"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9" sqref="D9"/>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58" t="str">
        <f>"Предмет договора: "&amp;'ОФЕРТА_ (начни с меня)'!D10</f>
        <v xml:space="preserve">Предмет договора: </v>
      </c>
      <c r="C4" s="258"/>
      <c r="D4" s="258"/>
    </row>
    <row r="5" spans="1:5" ht="25.5" customHeight="1" thickBot="1" x14ac:dyDescent="0.3">
      <c r="A5" s="170"/>
      <c r="B5" s="259" t="s">
        <v>410</v>
      </c>
      <c r="C5" s="259"/>
      <c r="D5" s="259"/>
    </row>
    <row r="6" spans="1:5" ht="21.95" customHeight="1" x14ac:dyDescent="0.25">
      <c r="A6" s="6"/>
      <c r="B6" s="244" t="s">
        <v>232</v>
      </c>
      <c r="C6" s="262"/>
      <c r="D6" s="27" t="str">
        <f>IF(ISBLANK(Оферта_Наименование)," ",Оферта_Наименование)</f>
        <v xml:space="preserve"> </v>
      </c>
      <c r="E6" s="171"/>
    </row>
    <row r="7" spans="1:5" ht="21.95" customHeight="1" x14ac:dyDescent="0.25">
      <c r="A7" s="6"/>
      <c r="B7" s="260" t="s">
        <v>233</v>
      </c>
      <c r="C7" s="261"/>
      <c r="D7" s="28"/>
      <c r="E7" s="171"/>
    </row>
    <row r="8" spans="1:5" ht="21.95" customHeight="1" x14ac:dyDescent="0.25">
      <c r="A8" s="6"/>
      <c r="B8" s="242" t="s">
        <v>234</v>
      </c>
      <c r="C8" s="243"/>
      <c r="D8" s="28"/>
      <c r="E8" s="171"/>
    </row>
    <row r="9" spans="1:5" ht="21.95" customHeight="1" x14ac:dyDescent="0.25">
      <c r="A9" s="6"/>
      <c r="B9" s="263" t="s">
        <v>1</v>
      </c>
      <c r="C9" s="264"/>
      <c r="D9" s="29"/>
      <c r="E9" s="171"/>
    </row>
    <row r="10" spans="1:5" ht="21.95" customHeight="1" x14ac:dyDescent="0.25">
      <c r="A10" s="6"/>
      <c r="B10" s="265" t="s">
        <v>371</v>
      </c>
      <c r="C10" s="266"/>
      <c r="D10" s="30"/>
      <c r="E10" s="171"/>
    </row>
    <row r="11" spans="1:5" ht="21.95" customHeight="1" x14ac:dyDescent="0.25">
      <c r="A11" s="6"/>
      <c r="B11" s="260" t="s">
        <v>116</v>
      </c>
      <c r="C11" s="261"/>
      <c r="D11" s="28"/>
      <c r="E11" s="171"/>
    </row>
    <row r="12" spans="1:5" ht="21.95" customHeight="1" thickBot="1" x14ac:dyDescent="0.3">
      <c r="A12" s="6"/>
      <c r="B12" s="252" t="s">
        <v>372</v>
      </c>
      <c r="C12" s="253"/>
      <c r="D12" s="31"/>
      <c r="E12" s="171"/>
    </row>
    <row r="13" spans="1:5" ht="21.95" customHeight="1" x14ac:dyDescent="0.25">
      <c r="A13" s="6"/>
      <c r="B13" s="256" t="s">
        <v>4</v>
      </c>
      <c r="C13" s="257"/>
      <c r="D13" s="32" t="str">
        <f>IF(ISBLANK(Оферта_ИНН)," ",Оферта_ИНН)</f>
        <v xml:space="preserve"> </v>
      </c>
      <c r="E13" s="171"/>
    </row>
    <row r="14" spans="1:5" ht="21.95" customHeight="1" x14ac:dyDescent="0.25">
      <c r="A14" s="6"/>
      <c r="B14" s="254" t="s">
        <v>5</v>
      </c>
      <c r="C14" s="255"/>
      <c r="D14" s="33" t="str">
        <f>IF(ISBLANK(Оферта_КПП)," ",Оферта_КПП)</f>
        <v xml:space="preserve"> </v>
      </c>
      <c r="E14" s="171"/>
    </row>
    <row r="15" spans="1:5" ht="21.95" customHeight="1" x14ac:dyDescent="0.25">
      <c r="A15" s="6"/>
      <c r="B15" s="254" t="s">
        <v>65</v>
      </c>
      <c r="C15" s="255"/>
      <c r="D15" s="34"/>
      <c r="E15" s="171"/>
    </row>
    <row r="16" spans="1:5" ht="21.95" customHeight="1" x14ac:dyDescent="0.25">
      <c r="A16" s="6"/>
      <c r="B16" s="242" t="s">
        <v>6</v>
      </c>
      <c r="C16" s="243"/>
      <c r="D16" s="28"/>
      <c r="E16" s="171"/>
    </row>
    <row r="17" spans="1:5" ht="21.95" customHeight="1" x14ac:dyDescent="0.25">
      <c r="A17" s="6"/>
      <c r="B17" s="242" t="s">
        <v>69</v>
      </c>
      <c r="C17" s="243"/>
      <c r="D17" s="28"/>
      <c r="E17" s="171"/>
    </row>
    <row r="18" spans="1:5" ht="21.95" customHeight="1" thickBot="1" x14ac:dyDescent="0.3">
      <c r="A18" s="6"/>
      <c r="B18" s="240" t="s">
        <v>7</v>
      </c>
      <c r="C18" s="241"/>
      <c r="D18" s="35"/>
      <c r="E18" s="171"/>
    </row>
    <row r="19" spans="1:5" ht="21.95" customHeight="1" x14ac:dyDescent="0.25">
      <c r="A19" s="6"/>
      <c r="B19" s="244" t="s">
        <v>115</v>
      </c>
      <c r="C19" s="36" t="s">
        <v>9</v>
      </c>
      <c r="D19" s="37"/>
    </row>
    <row r="20" spans="1:5" ht="21.95" customHeight="1" x14ac:dyDescent="0.25">
      <c r="A20" s="6"/>
      <c r="B20" s="242"/>
      <c r="C20" s="38" t="s">
        <v>10</v>
      </c>
      <c r="D20" s="39"/>
    </row>
    <row r="21" spans="1:5" ht="21.95" customHeight="1" x14ac:dyDescent="0.25">
      <c r="A21" s="6"/>
      <c r="B21" s="242"/>
      <c r="C21" s="38" t="s">
        <v>112</v>
      </c>
      <c r="D21" s="40"/>
    </row>
    <row r="22" spans="1:5" ht="21.95" customHeight="1" x14ac:dyDescent="0.25">
      <c r="A22" s="6"/>
      <c r="B22" s="245"/>
      <c r="C22" s="41" t="s">
        <v>111</v>
      </c>
      <c r="D22" s="42"/>
    </row>
    <row r="23" spans="1:5" ht="21.95" customHeight="1" thickBot="1" x14ac:dyDescent="0.3">
      <c r="A23" s="6"/>
      <c r="B23" s="240"/>
      <c r="C23" s="43" t="s">
        <v>2</v>
      </c>
      <c r="D23" s="44"/>
    </row>
    <row r="24" spans="1:5" ht="21.95" customHeight="1" x14ac:dyDescent="0.25">
      <c r="A24" s="6"/>
      <c r="B24" s="244" t="s">
        <v>8</v>
      </c>
      <c r="C24" s="36" t="s">
        <v>9</v>
      </c>
      <c r="D24" s="37"/>
    </row>
    <row r="25" spans="1:5" ht="21.95" customHeight="1" x14ac:dyDescent="0.25">
      <c r="A25" s="6"/>
      <c r="B25" s="242"/>
      <c r="C25" s="38" t="s">
        <v>10</v>
      </c>
      <c r="D25" s="39"/>
    </row>
    <row r="26" spans="1:5" ht="21.95" customHeight="1" x14ac:dyDescent="0.25">
      <c r="A26" s="6"/>
      <c r="B26" s="242"/>
      <c r="C26" s="38" t="s">
        <v>112</v>
      </c>
      <c r="D26" s="42"/>
    </row>
    <row r="27" spans="1:5" ht="21.95" customHeight="1" x14ac:dyDescent="0.25">
      <c r="A27" s="6"/>
      <c r="B27" s="245"/>
      <c r="C27" s="41" t="s">
        <v>111</v>
      </c>
      <c r="D27" s="42"/>
    </row>
    <row r="28" spans="1:5" ht="21.95" customHeight="1" thickBot="1" x14ac:dyDescent="0.3">
      <c r="A28" s="6"/>
      <c r="B28" s="251"/>
      <c r="C28" s="45" t="s">
        <v>2</v>
      </c>
      <c r="D28" s="46"/>
    </row>
    <row r="29" spans="1:5" ht="21.95" customHeight="1" x14ac:dyDescent="0.25">
      <c r="A29" s="6"/>
      <c r="B29" s="246" t="s">
        <v>11</v>
      </c>
      <c r="C29" s="47" t="s">
        <v>9</v>
      </c>
      <c r="D29" s="48"/>
    </row>
    <row r="30" spans="1:5" ht="21.95" customHeight="1" x14ac:dyDescent="0.25">
      <c r="A30" s="6"/>
      <c r="B30" s="247"/>
      <c r="C30" s="38" t="s">
        <v>10</v>
      </c>
      <c r="D30" s="39"/>
    </row>
    <row r="31" spans="1:5" ht="21.95" customHeight="1" x14ac:dyDescent="0.25">
      <c r="A31" s="6"/>
      <c r="B31" s="247"/>
      <c r="C31" s="38" t="s">
        <v>112</v>
      </c>
      <c r="D31" s="40"/>
    </row>
    <row r="32" spans="1:5" ht="21.95" customHeight="1" x14ac:dyDescent="0.25">
      <c r="A32" s="6"/>
      <c r="B32" s="248"/>
      <c r="C32" s="41" t="s">
        <v>111</v>
      </c>
      <c r="D32" s="42"/>
    </row>
    <row r="33" spans="1:4" ht="21.95" customHeight="1" thickBot="1" x14ac:dyDescent="0.3">
      <c r="A33" s="6"/>
      <c r="B33" s="249"/>
      <c r="C33" s="45" t="s">
        <v>2</v>
      </c>
      <c r="D33" s="46"/>
    </row>
    <row r="34" spans="1:4" ht="21.95" customHeight="1" x14ac:dyDescent="0.25">
      <c r="A34" s="6"/>
      <c r="B34" s="250" t="s">
        <v>123</v>
      </c>
      <c r="C34" s="47" t="s">
        <v>9</v>
      </c>
      <c r="D34" s="48"/>
    </row>
    <row r="35" spans="1:4" ht="21.95" customHeight="1" x14ac:dyDescent="0.25">
      <c r="A35" s="6"/>
      <c r="B35" s="242"/>
      <c r="C35" s="38" t="s">
        <v>10</v>
      </c>
      <c r="D35" s="39"/>
    </row>
    <row r="36" spans="1:4" ht="21.95" customHeight="1" x14ac:dyDescent="0.25">
      <c r="A36" s="6"/>
      <c r="B36" s="242"/>
      <c r="C36" s="38" t="s">
        <v>112</v>
      </c>
      <c r="D36" s="42"/>
    </row>
    <row r="37" spans="1:4" ht="21.95" customHeight="1" x14ac:dyDescent="0.25">
      <c r="A37" s="6"/>
      <c r="B37" s="242"/>
      <c r="C37" s="38" t="s">
        <v>111</v>
      </c>
      <c r="D37" s="42"/>
    </row>
    <row r="38" spans="1:4" ht="21.95" customHeight="1" x14ac:dyDescent="0.25">
      <c r="A38" s="6"/>
      <c r="B38" s="242"/>
      <c r="C38" s="38" t="s">
        <v>2</v>
      </c>
      <c r="D38" s="39"/>
    </row>
    <row r="39" spans="1:4" ht="62.1" customHeight="1" thickBot="1" x14ac:dyDescent="0.3">
      <c r="A39" s="6"/>
      <c r="B39" s="251"/>
      <c r="C39" s="45" t="s">
        <v>113</v>
      </c>
      <c r="D39" s="46"/>
    </row>
    <row r="40" spans="1:4" ht="21.95" customHeight="1" x14ac:dyDescent="0.25">
      <c r="A40" s="6"/>
      <c r="B40" s="250" t="s">
        <v>176</v>
      </c>
      <c r="C40" s="47" t="s">
        <v>9</v>
      </c>
      <c r="D40" s="48"/>
    </row>
    <row r="41" spans="1:4" ht="21.95" customHeight="1" x14ac:dyDescent="0.25">
      <c r="A41" s="6"/>
      <c r="B41" s="242"/>
      <c r="C41" s="38" t="s">
        <v>10</v>
      </c>
      <c r="D41" s="39"/>
    </row>
    <row r="42" spans="1:4" ht="21.95" customHeight="1" x14ac:dyDescent="0.25">
      <c r="A42" s="6"/>
      <c r="B42" s="242"/>
      <c r="C42" s="38" t="s">
        <v>112</v>
      </c>
      <c r="D42" s="42"/>
    </row>
    <row r="43" spans="1:4" ht="21.95" customHeight="1" x14ac:dyDescent="0.25">
      <c r="A43" s="6"/>
      <c r="B43" s="242"/>
      <c r="C43" s="38" t="s">
        <v>111</v>
      </c>
      <c r="D43" s="42"/>
    </row>
    <row r="44" spans="1:4" ht="21.95" customHeight="1" x14ac:dyDescent="0.25">
      <c r="A44" s="6"/>
      <c r="B44" s="242"/>
      <c r="C44" s="38" t="s">
        <v>2</v>
      </c>
      <c r="D44" s="39"/>
    </row>
    <row r="45" spans="1:4" ht="62.1" customHeight="1" thickBot="1" x14ac:dyDescent="0.3">
      <c r="A45" s="172"/>
      <c r="B45" s="245"/>
      <c r="C45" s="43" t="s">
        <v>113</v>
      </c>
      <c r="D45" s="49"/>
    </row>
    <row r="46" spans="1:4" ht="62.1" customHeight="1" x14ac:dyDescent="0.25">
      <c r="A46" s="172"/>
      <c r="B46" s="222" t="s">
        <v>509</v>
      </c>
      <c r="C46" s="377" t="s">
        <v>510</v>
      </c>
      <c r="D46" s="378"/>
    </row>
    <row r="47" spans="1:4" ht="18.75" customHeight="1" x14ac:dyDescent="0.25">
      <c r="A47" s="6"/>
      <c r="D47" s="5"/>
    </row>
    <row r="48" spans="1:4" ht="93.75" customHeight="1" x14ac:dyDescent="0.25">
      <c r="A48" s="6"/>
      <c r="B48" s="239" t="s">
        <v>12</v>
      </c>
      <c r="C48" s="239"/>
      <c r="D48" s="173"/>
    </row>
    <row r="49" spans="2:4" ht="142.5" customHeight="1" x14ac:dyDescent="0.25">
      <c r="B49" s="239" t="s">
        <v>13</v>
      </c>
      <c r="C49" s="239"/>
      <c r="D49" s="174"/>
    </row>
  </sheetData>
  <sheetProtection formatCells="0" formatColumns="0" formatRows="0" insertRows="0"/>
  <mergeCells count="23">
    <mergeCell ref="B4:D4"/>
    <mergeCell ref="B5:D5"/>
    <mergeCell ref="B7:C7"/>
    <mergeCell ref="B6:C6"/>
    <mergeCell ref="B11:C11"/>
    <mergeCell ref="B9:C9"/>
    <mergeCell ref="B8:C8"/>
    <mergeCell ref="B10:C10"/>
    <mergeCell ref="B12:C12"/>
    <mergeCell ref="B15:C15"/>
    <mergeCell ref="B13:C13"/>
    <mergeCell ref="B14:C14"/>
    <mergeCell ref="B24:B28"/>
    <mergeCell ref="B49:C49"/>
    <mergeCell ref="B48:C48"/>
    <mergeCell ref="B18:C18"/>
    <mergeCell ref="B16:C16"/>
    <mergeCell ref="B17:C17"/>
    <mergeCell ref="B19:B23"/>
    <mergeCell ref="B29:B33"/>
    <mergeCell ref="B34:B39"/>
    <mergeCell ref="B40:B45"/>
    <mergeCell ref="C46:D46"/>
  </mergeCells>
  <conditionalFormatting sqref="A6:C6 A7:D15 A16:C46 A1:B5 D1:D3 B47:C49 A47:A48 D48">
    <cfRule type="expression" dxfId="118" priority="35">
      <formula>AND(CELL("защита", A1)=0, NOT(ISBLANK(A1)))</formula>
    </cfRule>
    <cfRule type="expression" dxfId="117" priority="36">
      <formula>AND(CELL("защита", A1)=0, ISBLANK(A1))</formula>
    </cfRule>
    <cfRule type="expression" dxfId="116" priority="37">
      <formula>CELL("защита", A1)=0</formula>
    </cfRule>
  </conditionalFormatting>
  <conditionalFormatting sqref="D6">
    <cfRule type="expression" dxfId="115" priority="32">
      <formula>AND(CELL("защита", D6)=0, NOT(ISBLANK(D6)))</formula>
    </cfRule>
    <cfRule type="expression" dxfId="114" priority="33">
      <formula>AND(CELL("защита", D6)=0, ISBLANK(D6))</formula>
    </cfRule>
    <cfRule type="expression" dxfId="113" priority="34">
      <formula>CELL("защита", D6)=0</formula>
    </cfRule>
  </conditionalFormatting>
  <conditionalFormatting sqref="D6 D13:D14">
    <cfRule type="cellIs" dxfId="112" priority="31" operator="equal">
      <formula>" "</formula>
    </cfRule>
  </conditionalFormatting>
  <conditionalFormatting sqref="D16:D18">
    <cfRule type="expression" dxfId="111" priority="25">
      <formula>AND(CELL("защита", D16)=0, NOT(ISBLANK(D16)))</formula>
    </cfRule>
    <cfRule type="expression" dxfId="110" priority="26">
      <formula>AND(CELL("защита", D16)=0, ISBLANK(D16))</formula>
    </cfRule>
    <cfRule type="expression" dxfId="109" priority="27">
      <formula>CELL("защита", D16)=0</formula>
    </cfRule>
  </conditionalFormatting>
  <conditionalFormatting sqref="D19:D20 D22:D28">
    <cfRule type="expression" dxfId="108" priority="22">
      <formula>AND(CELL("защита", D19)=0, NOT(ISBLANK(D19)))</formula>
    </cfRule>
    <cfRule type="expression" dxfId="107" priority="23">
      <formula>AND(CELL("защита", D19)=0, ISBLANK(D19))</formula>
    </cfRule>
    <cfRule type="expression" dxfId="106" priority="24">
      <formula>CELL("защита", D19)=0</formula>
    </cfRule>
  </conditionalFormatting>
  <conditionalFormatting sqref="D29:D30 D33:D39">
    <cfRule type="expression" dxfId="105" priority="19">
      <formula>AND(CELL("защита", D29)=0, NOT(ISBLANK(D29)))</formula>
    </cfRule>
    <cfRule type="expression" dxfId="104" priority="20">
      <formula>AND(CELL("защита", D29)=0, ISBLANK(D29))</formula>
    </cfRule>
    <cfRule type="expression" dxfId="103" priority="21">
      <formula>CELL("защита", D29)=0</formula>
    </cfRule>
  </conditionalFormatting>
  <conditionalFormatting sqref="D40:D45">
    <cfRule type="expression" dxfId="102" priority="16">
      <formula>AND(CELL("защита", D40)=0, NOT(ISBLANK(D40)))</formula>
    </cfRule>
    <cfRule type="expression" dxfId="101" priority="17">
      <formula>AND(CELL("защита", D40)=0, ISBLANK(D40))</formula>
    </cfRule>
    <cfRule type="expression" dxfId="100" priority="18">
      <formula>CELL("защита", D40)=0</formula>
    </cfRule>
  </conditionalFormatting>
  <conditionalFormatting sqref="D49">
    <cfRule type="expression" dxfId="99" priority="13">
      <formula>AND(CELL("защита", D49)=0, NOT(ISBLANK(D49)))</formula>
    </cfRule>
    <cfRule type="expression" dxfId="98" priority="14">
      <formula>AND(CELL("защита", D49)=0, ISBLANK(D49))</formula>
    </cfRule>
    <cfRule type="expression" dxfId="97" priority="15">
      <formula>CELL("защита", D49)=0</formula>
    </cfRule>
  </conditionalFormatting>
  <conditionalFormatting sqref="D21">
    <cfRule type="expression" dxfId="96" priority="7">
      <formula>AND(CELL("защита", D21)=0, NOT(ISBLANK(D21)))</formula>
    </cfRule>
    <cfRule type="expression" dxfId="95" priority="8">
      <formula>AND(CELL("защита", D21)=0, ISBLANK(D21))</formula>
    </cfRule>
    <cfRule type="expression" dxfId="94" priority="9">
      <formula>CELL("защита", D21)=0</formula>
    </cfRule>
  </conditionalFormatting>
  <conditionalFormatting sqref="D31">
    <cfRule type="expression" dxfId="93" priority="4">
      <formula>AND(CELL("защита", D31)=0, NOT(ISBLANK(D31)))</formula>
    </cfRule>
    <cfRule type="expression" dxfId="92" priority="5">
      <formula>AND(CELL("защита", D31)=0, ISBLANK(D31))</formula>
    </cfRule>
    <cfRule type="expression" dxfId="91" priority="6">
      <formula>CELL("защита", D31)=0</formula>
    </cfRule>
  </conditionalFormatting>
  <conditionalFormatting sqref="D32">
    <cfRule type="expression" dxfId="90" priority="1">
      <formula>AND(CELL("защита", D32)=0, NOT(ISBLANK(D32)))</formula>
    </cfRule>
    <cfRule type="expression" dxfId="89" priority="2">
      <formula>AND(CELL("защита", D32)=0, ISBLANK(D32))</formula>
    </cfRule>
    <cfRule type="expression" dxfId="88"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dataValidation type="custom" errorStyle="warning" allowBlank="1" showInputMessage="1" showErrorMessage="1" error="ОГРН — 13 цифр;_x000a_ОГРНИП — 15 цифр" prompt="ОГРН — 13 цифр;_x000a_ОГРНИП — 15 цифр." sqref="D15">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formula1>AND(ISNUMBER(VALUE(D18)), LEN(D18)=5)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formula1>ISNUMBER(FIND("""",D7))&lt;&gt;FALSE()</formula1>
    </dataValidation>
    <dataValidation allowBlank="1" showInputMessage="1" showErrorMessage="1" promptTitle="Версия" prompt="Версия от 27.04.2022" sqref="B5:D5"/>
    <dataValidation type="list" allowBlank="1" showInputMessage="1" showErrorMessage="1" sqref="D48">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6"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1">
    <pageSetUpPr fitToPage="1"/>
  </sheetPr>
  <dimension ref="A1:I237"/>
  <sheetViews>
    <sheetView showGridLines="0" view="pageBreakPreview" zoomScale="90" zoomScaleNormal="100" zoomScaleSheetLayoutView="90" workbookViewId="0">
      <pane xSplit="1" ySplit="6" topLeftCell="B25" activePane="bottomRight" state="frozen"/>
      <selection pane="topRight" activeCell="B1" sqref="B1"/>
      <selection pane="bottomLeft" activeCell="A6" sqref="A6"/>
      <selection pane="bottomRight" activeCell="B6" sqref="B6:F6"/>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324" t="str">
        <f>'ОФЕРТА_ (начни с меня)'!B6:C6&amp;": "&amp;'ОФЕРТА_ (начни с меня)'!D6</f>
        <v xml:space="preserve">Способ закупки: </v>
      </c>
      <c r="C3" s="324"/>
      <c r="D3" s="324"/>
      <c r="E3" s="324"/>
      <c r="F3" s="324"/>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58" t="str">
        <f>"Предмет договора: "&amp;'ОФЕРТА_ (начни с меня)'!D10</f>
        <v xml:space="preserve">Предмет договора: </v>
      </c>
      <c r="C5" s="258"/>
      <c r="D5" s="258"/>
      <c r="E5" s="258"/>
      <c r="F5" s="258"/>
    </row>
    <row r="6" spans="1:6" ht="25.5" customHeight="1" thickBot="1" x14ac:dyDescent="0.3">
      <c r="A6" s="220"/>
      <c r="B6" s="259" t="s">
        <v>409</v>
      </c>
      <c r="C6" s="259"/>
      <c r="D6" s="259"/>
      <c r="E6" s="259"/>
      <c r="F6" s="259"/>
    </row>
    <row r="7" spans="1:6" ht="21.95" customHeight="1" x14ac:dyDescent="0.25">
      <c r="A7" s="220"/>
      <c r="B7" s="316" t="str">
        <f>Анкета!B6</f>
        <v>Наименование участника закупки</v>
      </c>
      <c r="C7" s="317"/>
      <c r="D7" s="318"/>
      <c r="E7" s="314" t="str">
        <f>IF(ISBLANK('ОФЕРТА_ (начни с меня)'!D5)," ",'ОФЕРТА_ (начни с меня)'!D5)</f>
        <v xml:space="preserve"> </v>
      </c>
      <c r="F7" s="315"/>
    </row>
    <row r="8" spans="1:6" ht="21.95" customHeight="1" x14ac:dyDescent="0.25">
      <c r="A8" s="220"/>
      <c r="B8" s="307" t="str">
        <f>Анкета!B7</f>
        <v xml:space="preserve">Сокращенное наименование </v>
      </c>
      <c r="C8" s="308"/>
      <c r="D8" s="309"/>
      <c r="E8" s="296" t="str">
        <f>IF(ISBLANK(Анкета!$D$7)," ",Анкета!$D$7)</f>
        <v xml:space="preserve"> </v>
      </c>
      <c r="F8" s="297"/>
    </row>
    <row r="9" spans="1:6" ht="21.95" customHeight="1" x14ac:dyDescent="0.25">
      <c r="A9" s="220"/>
      <c r="B9" s="307" t="str">
        <f>Анкета!B8</f>
        <v xml:space="preserve">Местонахождение </v>
      </c>
      <c r="C9" s="308"/>
      <c r="D9" s="309"/>
      <c r="E9" s="296" t="str">
        <f>IF(ISBLANK(Анкета!$D$8)," ",Анкета!$D$8)</f>
        <v xml:space="preserve"> </v>
      </c>
      <c r="F9" s="297"/>
    </row>
    <row r="10" spans="1:6" ht="21.95" customHeight="1" x14ac:dyDescent="0.25">
      <c r="A10" s="220"/>
      <c r="B10" s="307" t="str">
        <f>Анкета!B9</f>
        <v>Почтовый адрес</v>
      </c>
      <c r="C10" s="308"/>
      <c r="D10" s="309"/>
      <c r="E10" s="296" t="str">
        <f>IF(ISBLANK(Анкета!$D$9)," ",Анкета!$D$9)</f>
        <v xml:space="preserve"> </v>
      </c>
      <c r="F10" s="297"/>
    </row>
    <row r="11" spans="1:6" ht="21.95" customHeight="1" x14ac:dyDescent="0.25">
      <c r="A11" s="220"/>
      <c r="B11" s="319" t="s">
        <v>231</v>
      </c>
      <c r="C11" s="320"/>
      <c r="D11" s="321"/>
      <c r="E11" s="292" t="e">
        <f>IF(ISBLANK(Анкета!#REF!)," ",Анкета!#REF!)</f>
        <v>#REF!</v>
      </c>
      <c r="F11" s="293"/>
    </row>
    <row r="12" spans="1:6" ht="21.95" customHeight="1" x14ac:dyDescent="0.25">
      <c r="A12" s="220"/>
      <c r="B12" s="304" t="str">
        <f>Анкета!B10</f>
        <v>Адрес электронной почты (общий)</v>
      </c>
      <c r="C12" s="305"/>
      <c r="D12" s="306"/>
      <c r="E12" s="294" t="str">
        <f>IF(ISBLANK(Анкета!D10)," ",Анкета!D10)</f>
        <v xml:space="preserve"> </v>
      </c>
      <c r="F12" s="295"/>
    </row>
    <row r="13" spans="1:6" ht="21.95" customHeight="1" x14ac:dyDescent="0.25">
      <c r="A13" s="220"/>
      <c r="B13" s="307" t="str">
        <f>Анкета!B11</f>
        <v>Адрес сайта</v>
      </c>
      <c r="C13" s="308"/>
      <c r="D13" s="309"/>
      <c r="E13" s="296" t="str">
        <f>IF(ISBLANK(Анкета!D11)," ",Анкета!D11)</f>
        <v xml:space="preserve"> </v>
      </c>
      <c r="F13" s="297"/>
    </row>
    <row r="14" spans="1:6" ht="21.95" customHeight="1" x14ac:dyDescent="0.25">
      <c r="A14" s="220"/>
      <c r="B14" s="307" t="str">
        <f>Анкета!B12</f>
        <v>Телефон (общий)</v>
      </c>
      <c r="C14" s="308"/>
      <c r="D14" s="309"/>
      <c r="E14" s="267" t="str">
        <f>IF(ISBLANK(Анкета!D12)," ",Анкета!D12)</f>
        <v xml:space="preserve"> </v>
      </c>
      <c r="F14" s="268"/>
    </row>
    <row r="15" spans="1:6" ht="21.95" customHeight="1" x14ac:dyDescent="0.25">
      <c r="A15" s="220"/>
      <c r="B15" s="304" t="str">
        <f>Анкета!B13</f>
        <v>ИНН</v>
      </c>
      <c r="C15" s="305"/>
      <c r="D15" s="306"/>
      <c r="E15" s="294" t="str">
        <f>IF(ISBLANK('ОФЕРТА_ (начни с меня)'!D7)," ",'ОФЕРТА_ (начни с меня)'!D7)</f>
        <v xml:space="preserve"> </v>
      </c>
      <c r="F15" s="295"/>
    </row>
    <row r="16" spans="1:6" ht="21.95" customHeight="1" x14ac:dyDescent="0.25">
      <c r="A16" s="220"/>
      <c r="B16" s="307" t="str">
        <f>Анкета!B14</f>
        <v>КПП</v>
      </c>
      <c r="C16" s="308"/>
      <c r="D16" s="309"/>
      <c r="E16" s="296" t="str">
        <f>IF(ISBLANK('ОФЕРТА_ (начни с меня)'!D8)," ",'ОФЕРТА_ (начни с меня)'!D8)</f>
        <v xml:space="preserve"> </v>
      </c>
      <c r="F16" s="297"/>
    </row>
    <row r="17" spans="1:6" ht="21.95" customHeight="1" x14ac:dyDescent="0.25">
      <c r="A17" s="220"/>
      <c r="B17" s="307" t="str">
        <f>Анкета!B15</f>
        <v>ОГРН (ОГРНИП)</v>
      </c>
      <c r="C17" s="308"/>
      <c r="D17" s="309"/>
      <c r="E17" s="310" t="str">
        <f>IF(ISBLANK(Анкета!D15)," ",Анкета!D15)</f>
        <v xml:space="preserve"> </v>
      </c>
      <c r="F17" s="311"/>
    </row>
    <row r="18" spans="1:6" ht="21.95" customHeight="1" x14ac:dyDescent="0.25">
      <c r="A18" s="220"/>
      <c r="B18" s="307" t="str">
        <f>Анкета!B16</f>
        <v>ОКПО</v>
      </c>
      <c r="C18" s="308"/>
      <c r="D18" s="309"/>
      <c r="E18" s="296" t="str">
        <f>IF(ISBLANK(Анкета!D16)," ",Анкета!D16)</f>
        <v xml:space="preserve"> </v>
      </c>
      <c r="F18" s="297"/>
    </row>
    <row r="19" spans="1:6" ht="21.95" customHeight="1" x14ac:dyDescent="0.25">
      <c r="A19" s="220"/>
      <c r="B19" s="298" t="str">
        <f>Анкета!B17</f>
        <v>ОКВЭД (основной)</v>
      </c>
      <c r="C19" s="299"/>
      <c r="D19" s="300"/>
      <c r="E19" s="296" t="str">
        <f>IF(ISBLANK(Анкета!D17)," ",Анкета!D17)</f>
        <v xml:space="preserve"> </v>
      </c>
      <c r="F19" s="297"/>
    </row>
    <row r="20" spans="1:6" ht="21.95" customHeight="1" x14ac:dyDescent="0.25">
      <c r="A20" s="220"/>
      <c r="B20" s="301" t="str">
        <f>Анкета!B18</f>
        <v>ОКОПФ</v>
      </c>
      <c r="C20" s="302"/>
      <c r="D20" s="303"/>
      <c r="E20" s="267" t="str">
        <f>IF(ISBLANK(Анкета!D18)," ",Анкета!D18)</f>
        <v xml:space="preserve"> </v>
      </c>
      <c r="F20" s="268"/>
    </row>
    <row r="21" spans="1:6" ht="21.95" customHeight="1" x14ac:dyDescent="0.25">
      <c r="A21" s="220"/>
      <c r="B21" s="286" t="s">
        <v>115</v>
      </c>
      <c r="C21" s="287"/>
      <c r="D21" s="55" t="s">
        <v>9</v>
      </c>
      <c r="E21" s="288" t="str">
        <f>IF(ISBLANK(Анкета!D19)," ",Анкета!D19)</f>
        <v xml:space="preserve"> </v>
      </c>
      <c r="F21" s="289"/>
    </row>
    <row r="22" spans="1:6" ht="21.95" customHeight="1" x14ac:dyDescent="0.25">
      <c r="A22" s="220"/>
      <c r="B22" s="286"/>
      <c r="C22" s="287"/>
      <c r="D22" s="38" t="s">
        <v>10</v>
      </c>
      <c r="E22" s="290" t="str">
        <f>IF(ISBLANK(Анкета!D20)," ",Анкета!D20)</f>
        <v xml:space="preserve"> </v>
      </c>
      <c r="F22" s="291"/>
    </row>
    <row r="23" spans="1:6" ht="21.95" customHeight="1" x14ac:dyDescent="0.25">
      <c r="A23" s="220"/>
      <c r="B23" s="286"/>
      <c r="C23" s="287"/>
      <c r="D23" s="38" t="s">
        <v>112</v>
      </c>
      <c r="E23" s="278" t="str">
        <f>IF(ISBLANK(Анкета!D21)," ",Анкета!D21)</f>
        <v xml:space="preserve"> </v>
      </c>
      <c r="F23" s="279"/>
    </row>
    <row r="24" spans="1:6" ht="21.95" customHeight="1" x14ac:dyDescent="0.25">
      <c r="A24" s="220"/>
      <c r="B24" s="286"/>
      <c r="C24" s="287"/>
      <c r="D24" s="41" t="s">
        <v>111</v>
      </c>
      <c r="E24" s="278" t="str">
        <f>IF(ISBLANK(Анкета!D22)," ",Анкета!D22)</f>
        <v xml:space="preserve"> </v>
      </c>
      <c r="F24" s="279"/>
    </row>
    <row r="25" spans="1:6" ht="21.95" customHeight="1" x14ac:dyDescent="0.25">
      <c r="A25" s="220"/>
      <c r="B25" s="286"/>
      <c r="C25" s="287"/>
      <c r="D25" s="41" t="s">
        <v>2</v>
      </c>
      <c r="E25" s="282" t="str">
        <f>IF(ISBLANK(Анкета!D23)," ",Анкета!D23)</f>
        <v xml:space="preserve"> </v>
      </c>
      <c r="F25" s="283"/>
    </row>
    <row r="26" spans="1:6" ht="21.95" customHeight="1" x14ac:dyDescent="0.25">
      <c r="A26" s="220"/>
      <c r="B26" s="280" t="s">
        <v>373</v>
      </c>
      <c r="C26" s="281"/>
      <c r="D26" s="55" t="s">
        <v>9</v>
      </c>
      <c r="E26" s="284" t="str">
        <f>IF(ISBLANK(Анкета!D29)," ",Анкета!D29)</f>
        <v xml:space="preserve"> </v>
      </c>
      <c r="F26" s="285"/>
    </row>
    <row r="27" spans="1:6" ht="21.95" customHeight="1" x14ac:dyDescent="0.25">
      <c r="A27" s="220"/>
      <c r="B27" s="280"/>
      <c r="C27" s="281"/>
      <c r="D27" s="38" t="s">
        <v>10</v>
      </c>
      <c r="E27" s="290" t="str">
        <f>IF(ISBLANK(Анкета!D30)," ",Анкета!D30)</f>
        <v xml:space="preserve"> </v>
      </c>
      <c r="F27" s="291"/>
    </row>
    <row r="28" spans="1:6" ht="21.95" customHeight="1" x14ac:dyDescent="0.25">
      <c r="A28" s="220"/>
      <c r="B28" s="280"/>
      <c r="C28" s="281"/>
      <c r="D28" s="38" t="s">
        <v>112</v>
      </c>
      <c r="E28" s="278" t="str">
        <f>IF(ISBLANK(Анкета!D31)," ",Анкета!D31)</f>
        <v xml:space="preserve"> </v>
      </c>
      <c r="F28" s="279"/>
    </row>
    <row r="29" spans="1:6" ht="21.95" customHeight="1" x14ac:dyDescent="0.25">
      <c r="A29" s="220"/>
      <c r="B29" s="280"/>
      <c r="C29" s="281"/>
      <c r="D29" s="41" t="s">
        <v>111</v>
      </c>
      <c r="E29" s="278" t="str">
        <f>IF(ISBLANK(Анкета!D32)," ",Анкета!D32)</f>
        <v xml:space="preserve"> </v>
      </c>
      <c r="F29" s="279"/>
    </row>
    <row r="30" spans="1:6" ht="21.95" customHeight="1" x14ac:dyDescent="0.25">
      <c r="A30" s="220"/>
      <c r="B30" s="280"/>
      <c r="C30" s="281"/>
      <c r="D30" s="56" t="s">
        <v>2</v>
      </c>
      <c r="E30" s="282" t="str">
        <f>IF(ISBLANK(Анкета!D33)," ",Анкета!D33)</f>
        <v xml:space="preserve"> </v>
      </c>
      <c r="F30" s="283"/>
    </row>
    <row r="31" spans="1:6" ht="21.95" customHeight="1" x14ac:dyDescent="0.25">
      <c r="A31" s="220"/>
      <c r="B31" s="2"/>
      <c r="C31" s="277" t="s">
        <v>375</v>
      </c>
      <c r="D31" s="277"/>
      <c r="E31" s="277"/>
      <c r="F31" s="57"/>
    </row>
    <row r="32" spans="1:6" ht="21.95" customHeight="1" x14ac:dyDescent="0.25">
      <c r="A32" s="220"/>
      <c r="B32" s="221">
        <f t="shared" ref="B32:B63" si="0">ROW()-31</f>
        <v>1</v>
      </c>
      <c r="C32" s="223" t="s">
        <v>235</v>
      </c>
      <c r="D32" s="58"/>
      <c r="E32" s="59"/>
      <c r="F32" s="224"/>
    </row>
    <row r="33" spans="1:6" ht="21.95" customHeight="1" x14ac:dyDescent="0.25">
      <c r="A33" s="61"/>
      <c r="B33" s="221">
        <f t="shared" si="0"/>
        <v>2</v>
      </c>
      <c r="C33" s="225" t="s">
        <v>236</v>
      </c>
      <c r="D33" s="58"/>
      <c r="E33" s="59"/>
      <c r="F33" s="224"/>
    </row>
    <row r="34" spans="1:6" ht="21.95" customHeight="1" x14ac:dyDescent="0.25">
      <c r="A34" s="61"/>
      <c r="B34" s="221">
        <f t="shared" si="0"/>
        <v>3</v>
      </c>
      <c r="C34" s="225" t="s">
        <v>237</v>
      </c>
      <c r="D34" s="58"/>
      <c r="E34" s="59"/>
      <c r="F34" s="224"/>
    </row>
    <row r="35" spans="1:6" ht="21.95" customHeight="1" x14ac:dyDescent="0.25">
      <c r="A35" s="61"/>
      <c r="B35" s="221">
        <f t="shared" si="0"/>
        <v>4</v>
      </c>
      <c r="C35" s="225" t="s">
        <v>239</v>
      </c>
      <c r="D35" s="58"/>
      <c r="E35" s="59"/>
      <c r="F35" s="224"/>
    </row>
    <row r="36" spans="1:6" ht="21.95" customHeight="1" x14ac:dyDescent="0.25">
      <c r="A36" s="61"/>
      <c r="B36" s="221">
        <f t="shared" si="0"/>
        <v>5</v>
      </c>
      <c r="C36" s="223" t="s">
        <v>240</v>
      </c>
      <c r="D36" s="58"/>
      <c r="E36" s="59"/>
      <c r="F36" s="224"/>
    </row>
    <row r="37" spans="1:6" ht="21.95" customHeight="1" x14ac:dyDescent="0.25">
      <c r="A37" s="61"/>
      <c r="B37" s="221">
        <f t="shared" si="0"/>
        <v>6</v>
      </c>
      <c r="C37" s="225" t="s">
        <v>241</v>
      </c>
      <c r="D37" s="58"/>
      <c r="E37" s="59"/>
      <c r="F37" s="224"/>
    </row>
    <row r="38" spans="1:6" ht="21.95" customHeight="1" x14ac:dyDescent="0.25">
      <c r="A38" s="61"/>
      <c r="B38" s="62">
        <f t="shared" si="0"/>
        <v>7</v>
      </c>
      <c r="C38" s="225" t="s">
        <v>431</v>
      </c>
      <c r="D38" s="58"/>
      <c r="E38" s="59"/>
      <c r="F38" s="224"/>
    </row>
    <row r="39" spans="1:6" ht="21.95" customHeight="1" x14ac:dyDescent="0.25">
      <c r="A39" s="61"/>
      <c r="B39" s="221">
        <f t="shared" si="0"/>
        <v>8</v>
      </c>
      <c r="C39" s="225" t="s">
        <v>242</v>
      </c>
      <c r="D39" s="58"/>
      <c r="E39" s="59"/>
      <c r="F39" s="224"/>
    </row>
    <row r="40" spans="1:6" ht="21.95" customHeight="1" x14ac:dyDescent="0.25">
      <c r="A40" s="61"/>
      <c r="B40" s="221">
        <f t="shared" si="0"/>
        <v>9</v>
      </c>
      <c r="C40" s="225" t="s">
        <v>243</v>
      </c>
      <c r="D40" s="58"/>
      <c r="E40" s="59"/>
      <c r="F40" s="224"/>
    </row>
    <row r="41" spans="1:6" ht="21.95" customHeight="1" x14ac:dyDescent="0.25">
      <c r="B41" s="221">
        <f t="shared" si="0"/>
        <v>10</v>
      </c>
      <c r="C41" s="225" t="s">
        <v>499</v>
      </c>
      <c r="D41" s="58"/>
      <c r="E41" s="59"/>
      <c r="F41" s="224"/>
    </row>
    <row r="42" spans="1:6" ht="21.95" customHeight="1" x14ac:dyDescent="0.25">
      <c r="A42" s="61"/>
      <c r="B42" s="221">
        <f t="shared" si="0"/>
        <v>11</v>
      </c>
      <c r="C42" s="225" t="s">
        <v>244</v>
      </c>
      <c r="D42" s="58"/>
      <c r="E42" s="59"/>
      <c r="F42" s="224"/>
    </row>
    <row r="43" spans="1:6" ht="21.95" customHeight="1" x14ac:dyDescent="0.25">
      <c r="A43" s="61"/>
      <c r="B43" s="221">
        <f t="shared" si="0"/>
        <v>12</v>
      </c>
      <c r="C43" s="223" t="s">
        <v>245</v>
      </c>
      <c r="D43" s="58"/>
      <c r="E43" s="59"/>
      <c r="F43" s="224"/>
    </row>
    <row r="44" spans="1:6" ht="21.95" customHeight="1" x14ac:dyDescent="0.25">
      <c r="A44" s="61"/>
      <c r="B44" s="221">
        <f t="shared" si="0"/>
        <v>13</v>
      </c>
      <c r="C44" s="225" t="s">
        <v>246</v>
      </c>
      <c r="D44" s="58"/>
      <c r="E44" s="59"/>
      <c r="F44" s="224"/>
    </row>
    <row r="45" spans="1:6" ht="21.95" customHeight="1" x14ac:dyDescent="0.25">
      <c r="A45" s="61"/>
      <c r="B45" s="221">
        <f t="shared" si="0"/>
        <v>14</v>
      </c>
      <c r="C45" s="225" t="s">
        <v>247</v>
      </c>
      <c r="D45" s="58"/>
      <c r="E45" s="59"/>
      <c r="F45" s="224"/>
    </row>
    <row r="46" spans="1:6" ht="21.95" customHeight="1" x14ac:dyDescent="0.25">
      <c r="A46" s="63"/>
      <c r="B46" s="221">
        <f t="shared" si="0"/>
        <v>15</v>
      </c>
      <c r="C46" s="225" t="s">
        <v>248</v>
      </c>
      <c r="D46" s="58"/>
      <c r="E46" s="59"/>
      <c r="F46" s="224"/>
    </row>
    <row r="47" spans="1:6" ht="21.95" customHeight="1" x14ac:dyDescent="0.25">
      <c r="B47" s="221">
        <f t="shared" si="0"/>
        <v>16</v>
      </c>
      <c r="C47" s="225" t="s">
        <v>249</v>
      </c>
      <c r="D47" s="58"/>
      <c r="E47" s="59"/>
      <c r="F47" s="224"/>
    </row>
    <row r="48" spans="1:6" ht="21.95" customHeight="1" x14ac:dyDescent="0.25">
      <c r="B48" s="221">
        <f t="shared" si="0"/>
        <v>17</v>
      </c>
      <c r="C48" s="223" t="s">
        <v>250</v>
      </c>
      <c r="D48" s="58"/>
      <c r="E48" s="59"/>
      <c r="F48" s="224"/>
    </row>
    <row r="49" spans="2:6" ht="21.95" customHeight="1" x14ac:dyDescent="0.25">
      <c r="B49" s="221">
        <f t="shared" si="0"/>
        <v>18</v>
      </c>
      <c r="C49" s="225" t="s">
        <v>251</v>
      </c>
      <c r="D49" s="58"/>
      <c r="E49" s="59"/>
      <c r="F49" s="224"/>
    </row>
    <row r="50" spans="2:6" ht="21.95" customHeight="1" x14ac:dyDescent="0.25">
      <c r="B50" s="221">
        <f t="shared" si="0"/>
        <v>19</v>
      </c>
      <c r="C50" s="225" t="s">
        <v>252</v>
      </c>
      <c r="D50" s="58"/>
      <c r="E50" s="59"/>
      <c r="F50" s="224"/>
    </row>
    <row r="51" spans="2:6" ht="21.95" customHeight="1" x14ac:dyDescent="0.25">
      <c r="B51" s="221">
        <f t="shared" si="0"/>
        <v>20</v>
      </c>
      <c r="C51" s="225" t="s">
        <v>253</v>
      </c>
      <c r="D51" s="58"/>
      <c r="E51" s="59"/>
      <c r="F51" s="224"/>
    </row>
    <row r="52" spans="2:6" ht="21.95" customHeight="1" x14ac:dyDescent="0.25">
      <c r="B52" s="221">
        <f t="shared" si="0"/>
        <v>21</v>
      </c>
      <c r="C52" s="225" t="s">
        <v>376</v>
      </c>
      <c r="D52" s="58"/>
      <c r="E52" s="59"/>
      <c r="F52" s="224"/>
    </row>
    <row r="53" spans="2:6" ht="21.95" customHeight="1" x14ac:dyDescent="0.25">
      <c r="B53" s="221">
        <f t="shared" si="0"/>
        <v>22</v>
      </c>
      <c r="C53" s="223" t="s">
        <v>377</v>
      </c>
      <c r="D53" s="58"/>
      <c r="E53" s="59"/>
      <c r="F53" s="224"/>
    </row>
    <row r="54" spans="2:6" ht="21.95" customHeight="1" x14ac:dyDescent="0.25">
      <c r="B54" s="221">
        <f t="shared" si="0"/>
        <v>23</v>
      </c>
      <c r="C54" s="225" t="s">
        <v>254</v>
      </c>
      <c r="D54" s="58"/>
      <c r="E54" s="59"/>
      <c r="F54" s="224"/>
    </row>
    <row r="55" spans="2:6" ht="21.95" customHeight="1" x14ac:dyDescent="0.25">
      <c r="B55" s="221">
        <f t="shared" si="0"/>
        <v>24</v>
      </c>
      <c r="C55" s="225" t="s">
        <v>255</v>
      </c>
      <c r="D55" s="58"/>
      <c r="E55" s="59"/>
      <c r="F55" s="224"/>
    </row>
    <row r="56" spans="2:6" ht="21.95" customHeight="1" x14ac:dyDescent="0.25">
      <c r="B56" s="221">
        <f t="shared" si="0"/>
        <v>25</v>
      </c>
      <c r="C56" s="225" t="s">
        <v>256</v>
      </c>
      <c r="D56" s="58"/>
      <c r="E56" s="59"/>
      <c r="F56" s="224"/>
    </row>
    <row r="57" spans="2:6" ht="21.95" customHeight="1" x14ac:dyDescent="0.25">
      <c r="B57" s="221">
        <f t="shared" si="0"/>
        <v>26</v>
      </c>
      <c r="C57" s="225" t="s">
        <v>387</v>
      </c>
      <c r="D57" s="58"/>
      <c r="E57" s="59"/>
      <c r="F57" s="224"/>
    </row>
    <row r="58" spans="2:6" ht="21.95" customHeight="1" x14ac:dyDescent="0.25">
      <c r="B58" s="221">
        <f t="shared" si="0"/>
        <v>27</v>
      </c>
      <c r="C58" s="225" t="s">
        <v>257</v>
      </c>
      <c r="D58" s="58"/>
      <c r="E58" s="59"/>
      <c r="F58" s="224"/>
    </row>
    <row r="59" spans="2:6" ht="21.95" customHeight="1" x14ac:dyDescent="0.25">
      <c r="B59" s="221">
        <f t="shared" si="0"/>
        <v>28</v>
      </c>
      <c r="C59" s="223" t="s">
        <v>258</v>
      </c>
      <c r="D59" s="58"/>
      <c r="E59" s="59"/>
      <c r="F59" s="224"/>
    </row>
    <row r="60" spans="2:6" ht="21.95" customHeight="1" x14ac:dyDescent="0.25">
      <c r="B60" s="221">
        <f t="shared" si="0"/>
        <v>29</v>
      </c>
      <c r="C60" s="225" t="s">
        <v>259</v>
      </c>
      <c r="D60" s="58"/>
      <c r="E60" s="59"/>
      <c r="F60" s="224"/>
    </row>
    <row r="61" spans="2:6" ht="21.95" customHeight="1" x14ac:dyDescent="0.25">
      <c r="B61" s="221">
        <f t="shared" si="0"/>
        <v>30</v>
      </c>
      <c r="C61" s="225" t="s">
        <v>260</v>
      </c>
      <c r="D61" s="58"/>
      <c r="E61" s="59"/>
      <c r="F61" s="224"/>
    </row>
    <row r="62" spans="2:6" ht="21.95" customHeight="1" x14ac:dyDescent="0.25">
      <c r="B62" s="221">
        <f t="shared" si="0"/>
        <v>31</v>
      </c>
      <c r="C62" s="225" t="s">
        <v>261</v>
      </c>
      <c r="D62" s="58"/>
      <c r="E62" s="59"/>
      <c r="F62" s="224"/>
    </row>
    <row r="63" spans="2:6" ht="21.95" customHeight="1" x14ac:dyDescent="0.25">
      <c r="B63" s="221">
        <f t="shared" si="0"/>
        <v>32</v>
      </c>
      <c r="C63" s="225" t="s">
        <v>262</v>
      </c>
      <c r="D63" s="58"/>
      <c r="E63" s="59"/>
      <c r="F63" s="224"/>
    </row>
    <row r="64" spans="2:6" ht="21.95" customHeight="1" x14ac:dyDescent="0.25">
      <c r="B64" s="221">
        <f t="shared" ref="B64:B95" si="1">ROW()-31</f>
        <v>33</v>
      </c>
      <c r="C64" s="223" t="s">
        <v>263</v>
      </c>
      <c r="D64" s="58"/>
      <c r="E64" s="59"/>
      <c r="F64" s="224"/>
    </row>
    <row r="65" spans="2:6" ht="21.95" customHeight="1" x14ac:dyDescent="0.25">
      <c r="B65" s="221">
        <f t="shared" si="1"/>
        <v>34</v>
      </c>
      <c r="C65" s="225" t="s">
        <v>264</v>
      </c>
      <c r="D65" s="58"/>
      <c r="E65" s="59"/>
      <c r="F65" s="224"/>
    </row>
    <row r="66" spans="2:6" ht="21.95" customHeight="1" x14ac:dyDescent="0.25">
      <c r="B66" s="221">
        <f t="shared" si="1"/>
        <v>35</v>
      </c>
      <c r="C66" s="225" t="s">
        <v>265</v>
      </c>
      <c r="D66" s="58"/>
      <c r="E66" s="59"/>
      <c r="F66" s="224"/>
    </row>
    <row r="67" spans="2:6" ht="21.95" customHeight="1" x14ac:dyDescent="0.25">
      <c r="B67" s="221">
        <f t="shared" si="1"/>
        <v>36</v>
      </c>
      <c r="C67" s="225" t="s">
        <v>266</v>
      </c>
      <c r="D67" s="58"/>
      <c r="E67" s="59"/>
      <c r="F67" s="224"/>
    </row>
    <row r="68" spans="2:6" ht="21.95" customHeight="1" x14ac:dyDescent="0.25">
      <c r="B68" s="221">
        <f t="shared" si="1"/>
        <v>37</v>
      </c>
      <c r="C68" s="225" t="s">
        <v>267</v>
      </c>
      <c r="D68" s="58"/>
      <c r="E68" s="59"/>
      <c r="F68" s="224"/>
    </row>
    <row r="69" spans="2:6" ht="21.95" customHeight="1" x14ac:dyDescent="0.25">
      <c r="B69" s="221">
        <f t="shared" si="1"/>
        <v>38</v>
      </c>
      <c r="C69" s="223" t="s">
        <v>268</v>
      </c>
      <c r="D69" s="58"/>
      <c r="E69" s="59"/>
      <c r="F69" s="224"/>
    </row>
    <row r="70" spans="2:6" ht="21.95" customHeight="1" x14ac:dyDescent="0.25">
      <c r="B70" s="221">
        <f t="shared" si="1"/>
        <v>39</v>
      </c>
      <c r="C70" s="225" t="s">
        <v>378</v>
      </c>
      <c r="D70" s="58"/>
      <c r="E70" s="59"/>
      <c r="F70" s="224"/>
    </row>
    <row r="71" spans="2:6" ht="21.95" customHeight="1" x14ac:dyDescent="0.25">
      <c r="B71" s="221">
        <f t="shared" si="1"/>
        <v>40</v>
      </c>
      <c r="C71" s="225" t="s">
        <v>269</v>
      </c>
      <c r="D71" s="58"/>
      <c r="E71" s="59"/>
      <c r="F71" s="224"/>
    </row>
    <row r="72" spans="2:6" ht="21.95" customHeight="1" x14ac:dyDescent="0.25">
      <c r="B72" s="221">
        <f t="shared" si="1"/>
        <v>41</v>
      </c>
      <c r="C72" s="225" t="s">
        <v>270</v>
      </c>
      <c r="D72" s="58"/>
      <c r="E72" s="59"/>
      <c r="F72" s="224"/>
    </row>
    <row r="73" spans="2:6" ht="21.95" customHeight="1" x14ac:dyDescent="0.25">
      <c r="B73" s="221">
        <f t="shared" si="1"/>
        <v>42</v>
      </c>
      <c r="C73" s="225" t="s">
        <v>271</v>
      </c>
      <c r="D73" s="58"/>
      <c r="E73" s="59"/>
      <c r="F73" s="224"/>
    </row>
    <row r="74" spans="2:6" ht="21.95" customHeight="1" x14ac:dyDescent="0.25">
      <c r="B74" s="221">
        <f t="shared" si="1"/>
        <v>43</v>
      </c>
      <c r="C74" s="223" t="s">
        <v>272</v>
      </c>
      <c r="D74" s="58"/>
      <c r="E74" s="59"/>
      <c r="F74" s="224"/>
    </row>
    <row r="75" spans="2:6" ht="21.95" customHeight="1" x14ac:dyDescent="0.25">
      <c r="B75" s="221">
        <f t="shared" si="1"/>
        <v>44</v>
      </c>
      <c r="C75" s="225" t="s">
        <v>273</v>
      </c>
      <c r="D75" s="58"/>
      <c r="E75" s="59"/>
      <c r="F75" s="224"/>
    </row>
    <row r="76" spans="2:6" ht="21.95" customHeight="1" x14ac:dyDescent="0.25">
      <c r="B76" s="221">
        <f t="shared" si="1"/>
        <v>45</v>
      </c>
      <c r="C76" s="225" t="s">
        <v>274</v>
      </c>
      <c r="D76" s="58"/>
      <c r="E76" s="59"/>
      <c r="F76" s="224"/>
    </row>
    <row r="77" spans="2:6" ht="21.95" customHeight="1" x14ac:dyDescent="0.25">
      <c r="B77" s="221">
        <f t="shared" si="1"/>
        <v>46</v>
      </c>
      <c r="C77" s="225" t="s">
        <v>275</v>
      </c>
      <c r="D77" s="58"/>
      <c r="E77" s="59"/>
      <c r="F77" s="224"/>
    </row>
    <row r="78" spans="2:6" ht="21.95" customHeight="1" x14ac:dyDescent="0.25">
      <c r="B78" s="221">
        <f t="shared" si="1"/>
        <v>47</v>
      </c>
      <c r="C78" s="225" t="s">
        <v>276</v>
      </c>
      <c r="D78" s="58"/>
      <c r="E78" s="59"/>
      <c r="F78" s="224"/>
    </row>
    <row r="79" spans="2:6" ht="21.95" customHeight="1" x14ac:dyDescent="0.25">
      <c r="B79" s="221">
        <f t="shared" si="1"/>
        <v>48</v>
      </c>
      <c r="C79" s="223" t="s">
        <v>277</v>
      </c>
      <c r="D79" s="58"/>
      <c r="E79" s="59"/>
      <c r="F79" s="224"/>
    </row>
    <row r="80" spans="2:6" ht="21.95" customHeight="1" x14ac:dyDescent="0.25">
      <c r="B80" s="221">
        <f t="shared" si="1"/>
        <v>49</v>
      </c>
      <c r="C80" s="225" t="s">
        <v>278</v>
      </c>
      <c r="D80" s="58"/>
      <c r="E80" s="59"/>
      <c r="F80" s="224"/>
    </row>
    <row r="81" spans="2:6" ht="21.95" customHeight="1" x14ac:dyDescent="0.25">
      <c r="B81" s="62">
        <f t="shared" si="1"/>
        <v>50</v>
      </c>
      <c r="C81" s="225" t="s">
        <v>279</v>
      </c>
      <c r="D81" s="58"/>
      <c r="E81" s="59"/>
      <c r="F81" s="224"/>
    </row>
    <row r="82" spans="2:6" ht="21.95" customHeight="1" x14ac:dyDescent="0.25">
      <c r="B82" s="221">
        <f t="shared" si="1"/>
        <v>51</v>
      </c>
      <c r="C82" s="225" t="s">
        <v>432</v>
      </c>
      <c r="D82" s="58"/>
      <c r="E82" s="59"/>
      <c r="F82" s="224"/>
    </row>
    <row r="83" spans="2:6" ht="21.95" customHeight="1" x14ac:dyDescent="0.25">
      <c r="B83" s="221">
        <f t="shared" si="1"/>
        <v>52</v>
      </c>
      <c r="C83" s="225" t="s">
        <v>280</v>
      </c>
      <c r="D83" s="58"/>
      <c r="E83" s="59"/>
      <c r="F83" s="224"/>
    </row>
    <row r="84" spans="2:6" ht="21.95" customHeight="1" x14ac:dyDescent="0.25">
      <c r="B84" s="221">
        <f t="shared" si="1"/>
        <v>53</v>
      </c>
      <c r="C84" s="225" t="s">
        <v>281</v>
      </c>
      <c r="D84" s="58"/>
      <c r="E84" s="59"/>
      <c r="F84" s="224"/>
    </row>
    <row r="85" spans="2:6" ht="21.95" customHeight="1" x14ac:dyDescent="0.25">
      <c r="B85" s="221">
        <f t="shared" si="1"/>
        <v>54</v>
      </c>
      <c r="C85" s="223" t="s">
        <v>282</v>
      </c>
      <c r="D85" s="58"/>
      <c r="E85" s="59"/>
      <c r="F85" s="224"/>
    </row>
    <row r="86" spans="2:6" ht="21.95" customHeight="1" x14ac:dyDescent="0.25">
      <c r="B86" s="62">
        <f t="shared" si="1"/>
        <v>55</v>
      </c>
      <c r="C86" s="223" t="s">
        <v>500</v>
      </c>
      <c r="D86" s="58"/>
      <c r="E86" s="59"/>
      <c r="F86" s="224"/>
    </row>
    <row r="87" spans="2:6" ht="21.95" customHeight="1" x14ac:dyDescent="0.25">
      <c r="B87" s="221">
        <f t="shared" si="1"/>
        <v>56</v>
      </c>
      <c r="C87" s="225" t="s">
        <v>283</v>
      </c>
      <c r="D87" s="58"/>
      <c r="E87" s="59"/>
      <c r="F87" s="224"/>
    </row>
    <row r="88" spans="2:6" ht="21.95" customHeight="1" x14ac:dyDescent="0.25">
      <c r="B88" s="221">
        <f t="shared" si="1"/>
        <v>57</v>
      </c>
      <c r="C88" s="225" t="s">
        <v>426</v>
      </c>
      <c r="D88" s="58"/>
      <c r="E88" s="59"/>
      <c r="F88" s="224"/>
    </row>
    <row r="89" spans="2:6" ht="21.95" customHeight="1" x14ac:dyDescent="0.25">
      <c r="B89" s="221">
        <f t="shared" si="1"/>
        <v>58</v>
      </c>
      <c r="C89" s="225" t="s">
        <v>284</v>
      </c>
      <c r="D89" s="58"/>
      <c r="E89" s="59"/>
      <c r="F89" s="224"/>
    </row>
    <row r="90" spans="2:6" ht="21.95" customHeight="1" x14ac:dyDescent="0.25">
      <c r="B90" s="62">
        <f t="shared" si="1"/>
        <v>59</v>
      </c>
      <c r="C90" s="225" t="s">
        <v>238</v>
      </c>
      <c r="D90" s="58"/>
      <c r="E90" s="59"/>
      <c r="F90" s="224"/>
    </row>
    <row r="91" spans="2:6" ht="21.95" customHeight="1" x14ac:dyDescent="0.25">
      <c r="B91" s="221">
        <f t="shared" si="1"/>
        <v>60</v>
      </c>
      <c r="C91" s="225" t="s">
        <v>285</v>
      </c>
      <c r="D91" s="58"/>
      <c r="E91" s="59"/>
      <c r="F91" s="224"/>
    </row>
    <row r="92" spans="2:6" ht="21.95" customHeight="1" x14ac:dyDescent="0.25">
      <c r="B92" s="62">
        <f t="shared" si="1"/>
        <v>61</v>
      </c>
      <c r="C92" s="225" t="s">
        <v>433</v>
      </c>
      <c r="D92" s="58"/>
      <c r="E92" s="59"/>
      <c r="F92" s="224"/>
    </row>
    <row r="93" spans="2:6" ht="21.95" customHeight="1" x14ac:dyDescent="0.25">
      <c r="B93" s="221">
        <f t="shared" si="1"/>
        <v>62</v>
      </c>
      <c r="C93" s="225" t="s">
        <v>286</v>
      </c>
      <c r="D93" s="58"/>
      <c r="E93" s="59"/>
      <c r="F93" s="224"/>
    </row>
    <row r="94" spans="2:6" ht="21.95" customHeight="1" x14ac:dyDescent="0.25">
      <c r="B94" s="62">
        <f t="shared" si="1"/>
        <v>63</v>
      </c>
      <c r="C94" s="225" t="s">
        <v>424</v>
      </c>
      <c r="D94" s="58"/>
      <c r="E94" s="59"/>
      <c r="F94" s="224"/>
    </row>
    <row r="95" spans="2:6" ht="21.95" customHeight="1" x14ac:dyDescent="0.25">
      <c r="B95" s="221">
        <f t="shared" si="1"/>
        <v>64</v>
      </c>
      <c r="C95" s="223" t="s">
        <v>287</v>
      </c>
      <c r="D95" s="58"/>
      <c r="E95" s="59"/>
      <c r="F95" s="224"/>
    </row>
    <row r="96" spans="2:6" ht="21.95" customHeight="1" x14ac:dyDescent="0.25">
      <c r="B96" s="221">
        <f t="shared" ref="B96:B127" si="2">ROW()-31</f>
        <v>65</v>
      </c>
      <c r="C96" s="223" t="s">
        <v>434</v>
      </c>
      <c r="D96" s="58"/>
      <c r="E96" s="59"/>
      <c r="F96" s="224"/>
    </row>
    <row r="97" spans="2:6" ht="21.95" customHeight="1" x14ac:dyDescent="0.25">
      <c r="B97" s="62">
        <f t="shared" si="2"/>
        <v>66</v>
      </c>
      <c r="C97" s="225" t="s">
        <v>288</v>
      </c>
      <c r="D97" s="58"/>
      <c r="E97" s="59"/>
      <c r="F97" s="224"/>
    </row>
    <row r="98" spans="2:6" ht="21.95" customHeight="1" x14ac:dyDescent="0.25">
      <c r="B98" s="221">
        <f t="shared" si="2"/>
        <v>67</v>
      </c>
      <c r="C98" s="225" t="s">
        <v>501</v>
      </c>
      <c r="D98" s="58"/>
      <c r="E98" s="59"/>
      <c r="F98" s="224"/>
    </row>
    <row r="99" spans="2:6" ht="21.95" customHeight="1" x14ac:dyDescent="0.25">
      <c r="B99" s="221">
        <f t="shared" si="2"/>
        <v>68</v>
      </c>
      <c r="C99" s="225" t="s">
        <v>289</v>
      </c>
      <c r="D99" s="58"/>
      <c r="E99" s="59"/>
      <c r="F99" s="224"/>
    </row>
    <row r="100" spans="2:6" ht="21.95" customHeight="1" x14ac:dyDescent="0.25">
      <c r="B100" s="221">
        <f t="shared" si="2"/>
        <v>69</v>
      </c>
      <c r="C100" s="225" t="s">
        <v>438</v>
      </c>
      <c r="D100" s="58"/>
      <c r="E100" s="59"/>
      <c r="F100" s="224"/>
    </row>
    <row r="101" spans="2:6" ht="21.95" customHeight="1" x14ac:dyDescent="0.25">
      <c r="B101" s="221">
        <f t="shared" si="2"/>
        <v>70</v>
      </c>
      <c r="C101" s="225" t="s">
        <v>388</v>
      </c>
      <c r="D101" s="58"/>
      <c r="E101" s="59"/>
      <c r="F101" s="224"/>
    </row>
    <row r="102" spans="2:6" ht="21.95" customHeight="1" x14ac:dyDescent="0.25">
      <c r="B102" s="62">
        <f t="shared" si="2"/>
        <v>71</v>
      </c>
      <c r="C102" s="225" t="s">
        <v>290</v>
      </c>
      <c r="D102" s="58"/>
      <c r="E102" s="59"/>
      <c r="F102" s="224"/>
    </row>
    <row r="103" spans="2:6" ht="21.95" customHeight="1" x14ac:dyDescent="0.25">
      <c r="B103" s="221">
        <f t="shared" si="2"/>
        <v>72</v>
      </c>
      <c r="C103" s="225" t="s">
        <v>291</v>
      </c>
      <c r="D103" s="58"/>
      <c r="E103" s="59"/>
      <c r="F103" s="224"/>
    </row>
    <row r="104" spans="2:6" ht="21.95" customHeight="1" x14ac:dyDescent="0.25">
      <c r="B104" s="221">
        <f t="shared" si="2"/>
        <v>73</v>
      </c>
      <c r="C104" s="225" t="s">
        <v>502</v>
      </c>
      <c r="D104" s="58"/>
      <c r="E104" s="59"/>
      <c r="F104" s="224"/>
    </row>
    <row r="105" spans="2:6" ht="21.95" customHeight="1" x14ac:dyDescent="0.25">
      <c r="B105" s="221">
        <f t="shared" si="2"/>
        <v>74</v>
      </c>
      <c r="C105" s="225" t="s">
        <v>389</v>
      </c>
      <c r="D105" s="58"/>
      <c r="E105" s="59"/>
      <c r="F105" s="224"/>
    </row>
    <row r="106" spans="2:6" ht="21.95" customHeight="1" x14ac:dyDescent="0.25">
      <c r="B106" s="221">
        <f t="shared" si="2"/>
        <v>75</v>
      </c>
      <c r="C106" s="225" t="s">
        <v>435</v>
      </c>
      <c r="D106" s="58"/>
      <c r="E106" s="59"/>
      <c r="F106" s="224"/>
    </row>
    <row r="107" spans="2:6" ht="21.95" customHeight="1" x14ac:dyDescent="0.25">
      <c r="B107" s="221">
        <f t="shared" si="2"/>
        <v>76</v>
      </c>
      <c r="C107" s="223" t="s">
        <v>292</v>
      </c>
      <c r="D107" s="58"/>
      <c r="E107" s="59"/>
      <c r="F107" s="224"/>
    </row>
    <row r="108" spans="2:6" ht="21.95" customHeight="1" x14ac:dyDescent="0.25">
      <c r="B108" s="221">
        <f t="shared" si="2"/>
        <v>77</v>
      </c>
      <c r="C108" s="225" t="s">
        <v>379</v>
      </c>
      <c r="D108" s="58"/>
      <c r="E108" s="59"/>
      <c r="F108" s="224"/>
    </row>
    <row r="109" spans="2:6" ht="21.95" customHeight="1" x14ac:dyDescent="0.25">
      <c r="B109" s="221">
        <f t="shared" si="2"/>
        <v>78</v>
      </c>
      <c r="C109" s="225" t="s">
        <v>293</v>
      </c>
      <c r="D109" s="58"/>
      <c r="E109" s="59"/>
      <c r="F109" s="224"/>
    </row>
    <row r="110" spans="2:6" ht="21.95" customHeight="1" x14ac:dyDescent="0.25">
      <c r="B110" s="221">
        <f t="shared" si="2"/>
        <v>79</v>
      </c>
      <c r="C110" s="225" t="s">
        <v>380</v>
      </c>
      <c r="D110" s="58"/>
      <c r="E110" s="59"/>
      <c r="F110" s="224"/>
    </row>
    <row r="111" spans="2:6" ht="21.95" customHeight="1" x14ac:dyDescent="0.25">
      <c r="B111" s="221">
        <f t="shared" si="2"/>
        <v>80</v>
      </c>
      <c r="C111" s="225" t="s">
        <v>503</v>
      </c>
      <c r="D111" s="58"/>
      <c r="E111" s="59"/>
      <c r="F111" s="224"/>
    </row>
    <row r="112" spans="2:6" ht="21.95" customHeight="1" x14ac:dyDescent="0.25">
      <c r="B112" s="221">
        <f t="shared" si="2"/>
        <v>81</v>
      </c>
      <c r="C112" s="225" t="s">
        <v>294</v>
      </c>
      <c r="D112" s="58"/>
      <c r="E112" s="59"/>
      <c r="F112" s="224"/>
    </row>
    <row r="113" spans="2:6" ht="21.95" customHeight="1" x14ac:dyDescent="0.25">
      <c r="B113" s="221">
        <f t="shared" si="2"/>
        <v>82</v>
      </c>
      <c r="C113" s="223" t="s">
        <v>295</v>
      </c>
      <c r="D113" s="58"/>
      <c r="E113" s="59"/>
      <c r="F113" s="224"/>
    </row>
    <row r="114" spans="2:6" ht="21.95" customHeight="1" x14ac:dyDescent="0.25">
      <c r="B114" s="221">
        <f t="shared" si="2"/>
        <v>83</v>
      </c>
      <c r="C114" s="223" t="s">
        <v>390</v>
      </c>
      <c r="D114" s="58"/>
      <c r="E114" s="59"/>
      <c r="F114" s="224"/>
    </row>
    <row r="115" spans="2:6" ht="21.95" customHeight="1" x14ac:dyDescent="0.25">
      <c r="B115" s="221">
        <f t="shared" si="2"/>
        <v>84</v>
      </c>
      <c r="C115" s="225" t="s">
        <v>296</v>
      </c>
      <c r="D115" s="58"/>
      <c r="E115" s="59"/>
      <c r="F115" s="224"/>
    </row>
    <row r="116" spans="2:6" ht="21.95" customHeight="1" x14ac:dyDescent="0.25">
      <c r="B116" s="221">
        <f t="shared" si="2"/>
        <v>85</v>
      </c>
      <c r="C116" s="225" t="s">
        <v>297</v>
      </c>
      <c r="D116" s="58"/>
      <c r="E116" s="59"/>
      <c r="F116" s="224"/>
    </row>
    <row r="117" spans="2:6" ht="21.95" customHeight="1" x14ac:dyDescent="0.25">
      <c r="B117" s="221">
        <f t="shared" si="2"/>
        <v>86</v>
      </c>
      <c r="C117" s="225" t="s">
        <v>298</v>
      </c>
      <c r="D117" s="58"/>
      <c r="E117" s="59"/>
      <c r="F117" s="224"/>
    </row>
    <row r="118" spans="2:6" ht="21.95" customHeight="1" x14ac:dyDescent="0.25">
      <c r="B118" s="221">
        <f t="shared" si="2"/>
        <v>87</v>
      </c>
      <c r="C118" s="225" t="s">
        <v>299</v>
      </c>
      <c r="D118" s="58"/>
      <c r="E118" s="59"/>
      <c r="F118" s="224"/>
    </row>
    <row r="119" spans="2:6" ht="21.95" customHeight="1" x14ac:dyDescent="0.25">
      <c r="B119" s="221">
        <f t="shared" si="2"/>
        <v>88</v>
      </c>
      <c r="C119" s="223" t="s">
        <v>300</v>
      </c>
      <c r="D119" s="58"/>
      <c r="E119" s="59"/>
      <c r="F119" s="224"/>
    </row>
    <row r="120" spans="2:6" ht="21.95" customHeight="1" x14ac:dyDescent="0.25">
      <c r="B120" s="221">
        <f t="shared" si="2"/>
        <v>89</v>
      </c>
      <c r="C120" s="225" t="s">
        <v>301</v>
      </c>
      <c r="D120" s="58"/>
      <c r="E120" s="59"/>
      <c r="F120" s="224"/>
    </row>
    <row r="121" spans="2:6" ht="21.95" customHeight="1" x14ac:dyDescent="0.25">
      <c r="B121" s="221">
        <f t="shared" si="2"/>
        <v>90</v>
      </c>
      <c r="C121" s="225" t="s">
        <v>302</v>
      </c>
      <c r="D121" s="58"/>
      <c r="E121" s="59"/>
      <c r="F121" s="224"/>
    </row>
    <row r="122" spans="2:6" ht="21.95" customHeight="1" x14ac:dyDescent="0.25">
      <c r="B122" s="221">
        <f t="shared" si="2"/>
        <v>91</v>
      </c>
      <c r="C122" s="225" t="s">
        <v>303</v>
      </c>
      <c r="D122" s="58"/>
      <c r="E122" s="59"/>
      <c r="F122" s="224"/>
    </row>
    <row r="123" spans="2:6" ht="21.95" customHeight="1" x14ac:dyDescent="0.25">
      <c r="B123" s="221">
        <f t="shared" si="2"/>
        <v>92</v>
      </c>
      <c r="C123" s="225" t="s">
        <v>304</v>
      </c>
      <c r="D123" s="58"/>
      <c r="E123" s="59"/>
      <c r="F123" s="224"/>
    </row>
    <row r="124" spans="2:6" ht="21.95" customHeight="1" x14ac:dyDescent="0.25">
      <c r="B124" s="221">
        <f t="shared" si="2"/>
        <v>93</v>
      </c>
      <c r="C124" s="225" t="s">
        <v>305</v>
      </c>
      <c r="D124" s="58"/>
      <c r="E124" s="59"/>
      <c r="F124" s="224"/>
    </row>
    <row r="125" spans="2:6" ht="21.95" customHeight="1" x14ac:dyDescent="0.25">
      <c r="B125" s="221">
        <f t="shared" si="2"/>
        <v>94</v>
      </c>
      <c r="C125" s="225" t="s">
        <v>306</v>
      </c>
      <c r="D125" s="58"/>
      <c r="E125" s="59"/>
      <c r="F125" s="224"/>
    </row>
    <row r="126" spans="2:6" ht="21.95" customHeight="1" x14ac:dyDescent="0.25">
      <c r="B126" s="221">
        <f t="shared" si="2"/>
        <v>95</v>
      </c>
      <c r="C126" s="225" t="s">
        <v>307</v>
      </c>
      <c r="D126" s="58"/>
      <c r="E126" s="59"/>
      <c r="F126" s="224"/>
    </row>
    <row r="127" spans="2:6" ht="21.95" customHeight="1" x14ac:dyDescent="0.25">
      <c r="B127" s="221">
        <f t="shared" si="2"/>
        <v>96</v>
      </c>
      <c r="C127" s="225" t="s">
        <v>308</v>
      </c>
      <c r="D127" s="58"/>
      <c r="E127" s="59"/>
      <c r="F127" s="224"/>
    </row>
    <row r="128" spans="2:6" ht="21.95" customHeight="1" x14ac:dyDescent="0.25">
      <c r="B128" s="221">
        <f t="shared" ref="B128:B159" si="3">ROW()-31</f>
        <v>97</v>
      </c>
      <c r="C128" s="223" t="s">
        <v>309</v>
      </c>
      <c r="D128" s="58"/>
      <c r="E128" s="59"/>
      <c r="F128" s="224"/>
    </row>
    <row r="129" spans="2:6" ht="21.95" customHeight="1" x14ac:dyDescent="0.25">
      <c r="B129" s="221">
        <f t="shared" si="3"/>
        <v>98</v>
      </c>
      <c r="C129" s="225" t="s">
        <v>310</v>
      </c>
      <c r="D129" s="58"/>
      <c r="E129" s="59"/>
      <c r="F129" s="224"/>
    </row>
    <row r="130" spans="2:6" ht="21.95" customHeight="1" x14ac:dyDescent="0.25">
      <c r="B130" s="221">
        <f t="shared" si="3"/>
        <v>99</v>
      </c>
      <c r="C130" s="225" t="s">
        <v>391</v>
      </c>
      <c r="D130" s="58"/>
      <c r="E130" s="59"/>
      <c r="F130" s="224"/>
    </row>
    <row r="131" spans="2:6" ht="21.95" customHeight="1" x14ac:dyDescent="0.25">
      <c r="B131" s="221">
        <f t="shared" si="3"/>
        <v>100</v>
      </c>
      <c r="C131" s="225" t="s">
        <v>311</v>
      </c>
      <c r="D131" s="58"/>
      <c r="E131" s="59"/>
      <c r="F131" s="224"/>
    </row>
    <row r="132" spans="2:6" ht="21.95" customHeight="1" x14ac:dyDescent="0.25">
      <c r="B132" s="221">
        <f t="shared" si="3"/>
        <v>101</v>
      </c>
      <c r="C132" s="225" t="s">
        <v>312</v>
      </c>
      <c r="D132" s="58"/>
      <c r="E132" s="59"/>
      <c r="F132" s="224"/>
    </row>
    <row r="133" spans="2:6" ht="21.95" customHeight="1" x14ac:dyDescent="0.25">
      <c r="B133" s="221">
        <f t="shared" si="3"/>
        <v>102</v>
      </c>
      <c r="C133" s="225" t="s">
        <v>313</v>
      </c>
      <c r="D133" s="58"/>
      <c r="E133" s="59"/>
      <c r="F133" s="224"/>
    </row>
    <row r="134" spans="2:6" ht="21.95" customHeight="1" x14ac:dyDescent="0.25">
      <c r="B134" s="221">
        <f t="shared" si="3"/>
        <v>103</v>
      </c>
      <c r="C134" s="223" t="s">
        <v>314</v>
      </c>
      <c r="D134" s="58"/>
      <c r="E134" s="59"/>
      <c r="F134" s="224"/>
    </row>
    <row r="135" spans="2:6" ht="21.95" customHeight="1" x14ac:dyDescent="0.25">
      <c r="B135" s="221">
        <f t="shared" si="3"/>
        <v>104</v>
      </c>
      <c r="C135" s="225" t="s">
        <v>315</v>
      </c>
      <c r="D135" s="58"/>
      <c r="E135" s="59"/>
      <c r="F135" s="224"/>
    </row>
    <row r="136" spans="2:6" ht="21.95" customHeight="1" x14ac:dyDescent="0.25">
      <c r="B136" s="221">
        <f t="shared" si="3"/>
        <v>105</v>
      </c>
      <c r="C136" s="225" t="s">
        <v>316</v>
      </c>
      <c r="D136" s="58"/>
      <c r="E136" s="59"/>
      <c r="F136" s="224"/>
    </row>
    <row r="137" spans="2:6" ht="21.95" customHeight="1" x14ac:dyDescent="0.25">
      <c r="B137" s="221">
        <f t="shared" si="3"/>
        <v>106</v>
      </c>
      <c r="C137" s="225" t="s">
        <v>317</v>
      </c>
      <c r="D137" s="58"/>
      <c r="E137" s="59"/>
      <c r="F137" s="224"/>
    </row>
    <row r="138" spans="2:6" ht="21.95" customHeight="1" x14ac:dyDescent="0.25">
      <c r="B138" s="62">
        <f t="shared" si="3"/>
        <v>107</v>
      </c>
      <c r="C138" s="225" t="s">
        <v>318</v>
      </c>
      <c r="D138" s="58"/>
      <c r="E138" s="59"/>
      <c r="F138" s="224"/>
    </row>
    <row r="139" spans="2:6" ht="21.95" customHeight="1" x14ac:dyDescent="0.25">
      <c r="B139" s="221">
        <f t="shared" si="3"/>
        <v>108</v>
      </c>
      <c r="C139" s="223" t="s">
        <v>319</v>
      </c>
      <c r="D139" s="58"/>
      <c r="E139" s="59"/>
      <c r="F139" s="224"/>
    </row>
    <row r="140" spans="2:6" ht="21.95" customHeight="1" x14ac:dyDescent="0.25">
      <c r="B140" s="221">
        <f t="shared" si="3"/>
        <v>109</v>
      </c>
      <c r="C140" s="225" t="s">
        <v>320</v>
      </c>
      <c r="D140" s="58"/>
      <c r="E140" s="59"/>
      <c r="F140" s="224"/>
    </row>
    <row r="141" spans="2:6" ht="21.95" customHeight="1" x14ac:dyDescent="0.25">
      <c r="B141" s="221">
        <f t="shared" si="3"/>
        <v>110</v>
      </c>
      <c r="C141" s="225" t="s">
        <v>321</v>
      </c>
      <c r="D141" s="58"/>
      <c r="E141" s="59"/>
      <c r="F141" s="224"/>
    </row>
    <row r="142" spans="2:6" ht="21.95" customHeight="1" x14ac:dyDescent="0.25">
      <c r="B142" s="221">
        <f t="shared" si="3"/>
        <v>111</v>
      </c>
      <c r="C142" s="225" t="s">
        <v>322</v>
      </c>
      <c r="D142" s="58"/>
      <c r="E142" s="59"/>
      <c r="F142" s="224"/>
    </row>
    <row r="143" spans="2:6" ht="21.95" customHeight="1" x14ac:dyDescent="0.25">
      <c r="B143" s="221">
        <f t="shared" si="3"/>
        <v>112</v>
      </c>
      <c r="C143" s="225" t="s">
        <v>439</v>
      </c>
      <c r="D143" s="58"/>
      <c r="E143" s="59"/>
      <c r="F143" s="224"/>
    </row>
    <row r="144" spans="2:6" ht="21.95" customHeight="1" x14ac:dyDescent="0.25">
      <c r="B144" s="62">
        <f t="shared" si="3"/>
        <v>113</v>
      </c>
      <c r="C144" s="225" t="s">
        <v>323</v>
      </c>
      <c r="D144" s="58"/>
      <c r="E144" s="59"/>
      <c r="F144" s="224"/>
    </row>
    <row r="145" spans="2:6" ht="21.95" customHeight="1" x14ac:dyDescent="0.25">
      <c r="B145" s="221">
        <f t="shared" si="3"/>
        <v>114</v>
      </c>
      <c r="C145" s="225" t="s">
        <v>392</v>
      </c>
      <c r="D145" s="58"/>
      <c r="E145" s="59"/>
      <c r="F145" s="224"/>
    </row>
    <row r="146" spans="2:6" ht="21.95" customHeight="1" x14ac:dyDescent="0.25">
      <c r="B146" s="221">
        <f t="shared" si="3"/>
        <v>115</v>
      </c>
      <c r="C146" s="223" t="s">
        <v>324</v>
      </c>
      <c r="D146" s="58"/>
      <c r="E146" s="59"/>
      <c r="F146" s="224"/>
    </row>
    <row r="147" spans="2:6" ht="21.95" customHeight="1" x14ac:dyDescent="0.25">
      <c r="B147" s="62">
        <f t="shared" si="3"/>
        <v>116</v>
      </c>
      <c r="C147" s="225" t="s">
        <v>325</v>
      </c>
      <c r="D147" s="58"/>
      <c r="E147" s="59"/>
      <c r="F147" s="224"/>
    </row>
    <row r="148" spans="2:6" ht="21.95" customHeight="1" x14ac:dyDescent="0.25">
      <c r="B148" s="221">
        <f t="shared" si="3"/>
        <v>117</v>
      </c>
      <c r="C148" s="225" t="s">
        <v>326</v>
      </c>
      <c r="D148" s="58"/>
      <c r="E148" s="59"/>
      <c r="F148" s="224"/>
    </row>
    <row r="149" spans="2:6" ht="21.95" customHeight="1" x14ac:dyDescent="0.25">
      <c r="B149" s="221">
        <f t="shared" si="3"/>
        <v>118</v>
      </c>
      <c r="C149" s="225" t="s">
        <v>437</v>
      </c>
      <c r="D149" s="58"/>
      <c r="E149" s="59"/>
      <c r="F149" s="224"/>
    </row>
    <row r="150" spans="2:6" ht="21.95" customHeight="1" x14ac:dyDescent="0.25">
      <c r="B150" s="62">
        <f t="shared" si="3"/>
        <v>119</v>
      </c>
      <c r="C150" s="225" t="s">
        <v>381</v>
      </c>
      <c r="D150" s="58"/>
      <c r="E150" s="59"/>
      <c r="F150" s="224"/>
    </row>
    <row r="151" spans="2:6" ht="21.95" customHeight="1" x14ac:dyDescent="0.25">
      <c r="B151" s="221">
        <f t="shared" si="3"/>
        <v>120</v>
      </c>
      <c r="C151" s="225" t="s">
        <v>327</v>
      </c>
      <c r="D151" s="58"/>
      <c r="E151" s="59"/>
      <c r="F151" s="224"/>
    </row>
    <row r="152" spans="2:6" ht="21.95" customHeight="1" x14ac:dyDescent="0.25">
      <c r="B152" s="221">
        <f t="shared" si="3"/>
        <v>121</v>
      </c>
      <c r="C152" s="225" t="s">
        <v>440</v>
      </c>
      <c r="D152" s="58"/>
      <c r="E152" s="59"/>
      <c r="F152" s="224"/>
    </row>
    <row r="153" spans="2:6" ht="21.95" customHeight="1" x14ac:dyDescent="0.25">
      <c r="B153" s="221">
        <f t="shared" si="3"/>
        <v>122</v>
      </c>
      <c r="C153" s="223" t="s">
        <v>328</v>
      </c>
      <c r="D153" s="58"/>
      <c r="E153" s="59"/>
      <c r="F153" s="224"/>
    </row>
    <row r="154" spans="2:6" ht="21.95" customHeight="1" x14ac:dyDescent="0.25">
      <c r="B154" s="221">
        <f t="shared" si="3"/>
        <v>123</v>
      </c>
      <c r="C154" s="225" t="s">
        <v>329</v>
      </c>
      <c r="D154" s="58"/>
      <c r="E154" s="59"/>
      <c r="F154" s="224"/>
    </row>
    <row r="155" spans="2:6" ht="21.95" customHeight="1" x14ac:dyDescent="0.25">
      <c r="B155" s="221">
        <f t="shared" si="3"/>
        <v>124</v>
      </c>
      <c r="C155" s="225" t="s">
        <v>436</v>
      </c>
      <c r="D155" s="58"/>
      <c r="E155" s="59"/>
      <c r="F155" s="224"/>
    </row>
    <row r="156" spans="2:6" ht="21.95" customHeight="1" x14ac:dyDescent="0.25">
      <c r="B156" s="221">
        <f t="shared" si="3"/>
        <v>125</v>
      </c>
      <c r="C156" s="225" t="s">
        <v>330</v>
      </c>
      <c r="D156" s="58"/>
      <c r="E156" s="59"/>
      <c r="F156" s="224"/>
    </row>
    <row r="157" spans="2:6" ht="21.95" customHeight="1" x14ac:dyDescent="0.25">
      <c r="B157" s="62">
        <f t="shared" si="3"/>
        <v>126</v>
      </c>
      <c r="C157" s="225" t="s">
        <v>331</v>
      </c>
      <c r="D157" s="58"/>
      <c r="E157" s="59"/>
      <c r="F157" s="224"/>
    </row>
    <row r="158" spans="2:6" ht="21.95" customHeight="1" x14ac:dyDescent="0.25">
      <c r="B158" s="221">
        <f t="shared" si="3"/>
        <v>127</v>
      </c>
      <c r="C158" s="225" t="s">
        <v>332</v>
      </c>
      <c r="D158" s="58"/>
      <c r="E158" s="59"/>
      <c r="F158" s="224"/>
    </row>
    <row r="159" spans="2:6" ht="21.95" customHeight="1" x14ac:dyDescent="0.25">
      <c r="B159" s="221">
        <f t="shared" si="3"/>
        <v>128</v>
      </c>
      <c r="C159" s="223" t="s">
        <v>333</v>
      </c>
      <c r="D159" s="58"/>
      <c r="E159" s="59"/>
      <c r="F159" s="224"/>
    </row>
    <row r="160" spans="2:6" ht="21.95" customHeight="1" x14ac:dyDescent="0.25">
      <c r="B160" s="221">
        <f t="shared" ref="B160:B191" si="4">ROW()-31</f>
        <v>129</v>
      </c>
      <c r="C160" s="225" t="s">
        <v>386</v>
      </c>
      <c r="D160" s="58"/>
      <c r="E160" s="59"/>
      <c r="F160" s="224"/>
    </row>
    <row r="161" spans="2:6" ht="21.95" customHeight="1" x14ac:dyDescent="0.25">
      <c r="B161" s="221">
        <f t="shared" si="4"/>
        <v>130</v>
      </c>
      <c r="C161" s="225" t="s">
        <v>334</v>
      </c>
      <c r="D161" s="58"/>
      <c r="E161" s="59"/>
      <c r="F161" s="224"/>
    </row>
    <row r="162" spans="2:6" ht="21.95" customHeight="1" x14ac:dyDescent="0.25">
      <c r="B162" s="221">
        <f t="shared" si="4"/>
        <v>131</v>
      </c>
      <c r="C162" s="225" t="s">
        <v>504</v>
      </c>
      <c r="D162" s="58"/>
      <c r="E162" s="59"/>
      <c r="F162" s="224"/>
    </row>
    <row r="163" spans="2:6" ht="21.95" customHeight="1" x14ac:dyDescent="0.25">
      <c r="B163" s="221">
        <f t="shared" si="4"/>
        <v>132</v>
      </c>
      <c r="C163" s="225" t="s">
        <v>441</v>
      </c>
      <c r="D163" s="58"/>
      <c r="E163" s="59"/>
      <c r="F163" s="224"/>
    </row>
    <row r="164" spans="2:6" ht="21.95" customHeight="1" x14ac:dyDescent="0.25">
      <c r="B164" s="221">
        <f t="shared" si="4"/>
        <v>133</v>
      </c>
      <c r="C164" s="225" t="s">
        <v>335</v>
      </c>
      <c r="D164" s="58"/>
      <c r="E164" s="59"/>
      <c r="F164" s="224"/>
    </row>
    <row r="165" spans="2:6" ht="21.95" customHeight="1" x14ac:dyDescent="0.25">
      <c r="B165" s="62">
        <f t="shared" si="4"/>
        <v>134</v>
      </c>
      <c r="C165" s="225" t="s">
        <v>336</v>
      </c>
      <c r="D165" s="58"/>
      <c r="E165" s="59"/>
      <c r="F165" s="224"/>
    </row>
    <row r="166" spans="2:6" ht="21.95" customHeight="1" x14ac:dyDescent="0.25">
      <c r="B166" s="221">
        <f t="shared" si="4"/>
        <v>135</v>
      </c>
      <c r="C166" s="223" t="s">
        <v>337</v>
      </c>
      <c r="D166" s="58"/>
      <c r="E166" s="59"/>
      <c r="F166" s="224"/>
    </row>
    <row r="167" spans="2:6" ht="21.95" customHeight="1" x14ac:dyDescent="0.25">
      <c r="B167" s="221">
        <f t="shared" si="4"/>
        <v>136</v>
      </c>
      <c r="C167" s="225" t="s">
        <v>338</v>
      </c>
      <c r="D167" s="58"/>
      <c r="E167" s="59"/>
      <c r="F167" s="224"/>
    </row>
    <row r="168" spans="2:6" ht="21.95" customHeight="1" x14ac:dyDescent="0.25">
      <c r="B168" s="221">
        <f t="shared" si="4"/>
        <v>137</v>
      </c>
      <c r="C168" s="225" t="s">
        <v>339</v>
      </c>
      <c r="D168" s="58"/>
      <c r="E168" s="59"/>
      <c r="F168" s="224"/>
    </row>
    <row r="169" spans="2:6" ht="21.95" customHeight="1" x14ac:dyDescent="0.25">
      <c r="B169" s="221">
        <f t="shared" si="4"/>
        <v>138</v>
      </c>
      <c r="C169" s="225" t="s">
        <v>393</v>
      </c>
      <c r="D169" s="58"/>
      <c r="E169" s="59"/>
      <c r="F169" s="224"/>
    </row>
    <row r="170" spans="2:6" ht="21.95" customHeight="1" x14ac:dyDescent="0.25">
      <c r="B170" s="221">
        <f t="shared" si="4"/>
        <v>139</v>
      </c>
      <c r="C170" s="225" t="s">
        <v>340</v>
      </c>
      <c r="D170" s="58"/>
      <c r="E170" s="59"/>
      <c r="F170" s="224"/>
    </row>
    <row r="171" spans="2:6" ht="21.95" customHeight="1" x14ac:dyDescent="0.25">
      <c r="B171" s="221">
        <f t="shared" si="4"/>
        <v>140</v>
      </c>
      <c r="C171" s="225" t="s">
        <v>425</v>
      </c>
      <c r="D171" s="58"/>
      <c r="E171" s="59"/>
      <c r="F171" s="224"/>
    </row>
    <row r="172" spans="2:6" ht="21.95" customHeight="1" x14ac:dyDescent="0.25">
      <c r="B172" s="221">
        <f t="shared" si="4"/>
        <v>141</v>
      </c>
      <c r="C172" s="225" t="s">
        <v>341</v>
      </c>
      <c r="D172" s="58"/>
      <c r="E172" s="59"/>
      <c r="F172" s="224"/>
    </row>
    <row r="173" spans="2:6" ht="21.95" customHeight="1" x14ac:dyDescent="0.25">
      <c r="B173" s="221">
        <f t="shared" si="4"/>
        <v>142</v>
      </c>
      <c r="C173" s="223" t="s">
        <v>342</v>
      </c>
      <c r="D173" s="58"/>
      <c r="E173" s="59"/>
      <c r="F173" s="224"/>
    </row>
    <row r="174" spans="2:6" ht="21.95" customHeight="1" x14ac:dyDescent="0.25">
      <c r="B174" s="221">
        <f t="shared" si="4"/>
        <v>143</v>
      </c>
      <c r="C174" s="225" t="s">
        <v>343</v>
      </c>
      <c r="D174" s="58"/>
      <c r="E174" s="59"/>
      <c r="F174" s="224"/>
    </row>
    <row r="175" spans="2:6" ht="21.95" customHeight="1" x14ac:dyDescent="0.25">
      <c r="B175" s="221">
        <f t="shared" si="4"/>
        <v>144</v>
      </c>
      <c r="C175" s="225" t="s">
        <v>344</v>
      </c>
      <c r="D175" s="58"/>
      <c r="E175" s="59"/>
      <c r="F175" s="224"/>
    </row>
    <row r="176" spans="2:6" ht="21.95" customHeight="1" x14ac:dyDescent="0.25">
      <c r="B176" s="221">
        <f t="shared" si="4"/>
        <v>145</v>
      </c>
      <c r="C176" s="225" t="s">
        <v>345</v>
      </c>
      <c r="D176" s="58"/>
      <c r="E176" s="59"/>
      <c r="F176" s="224"/>
    </row>
    <row r="177" spans="2:6" ht="21.95" customHeight="1" x14ac:dyDescent="0.25">
      <c r="B177" s="221">
        <f t="shared" si="4"/>
        <v>146</v>
      </c>
      <c r="C177" s="225" t="s">
        <v>394</v>
      </c>
      <c r="D177" s="58"/>
      <c r="E177" s="59"/>
      <c r="F177" s="224"/>
    </row>
    <row r="178" spans="2:6" ht="21.95" customHeight="1" x14ac:dyDescent="0.25">
      <c r="B178" s="221">
        <f t="shared" si="4"/>
        <v>147</v>
      </c>
      <c r="C178" s="225" t="s">
        <v>346</v>
      </c>
      <c r="D178" s="58"/>
      <c r="E178" s="59"/>
      <c r="F178" s="224"/>
    </row>
    <row r="179" spans="2:6" ht="21.95" customHeight="1" x14ac:dyDescent="0.25">
      <c r="B179" s="221">
        <f t="shared" si="4"/>
        <v>148</v>
      </c>
      <c r="C179" s="225" t="s">
        <v>395</v>
      </c>
      <c r="D179" s="58"/>
      <c r="E179" s="59"/>
      <c r="F179" s="224"/>
    </row>
    <row r="180" spans="2:6" ht="21.95" customHeight="1" x14ac:dyDescent="0.25">
      <c r="B180" s="221">
        <f t="shared" si="4"/>
        <v>149</v>
      </c>
      <c r="C180" s="225" t="s">
        <v>396</v>
      </c>
      <c r="D180" s="58"/>
      <c r="E180" s="59"/>
      <c r="F180" s="224"/>
    </row>
    <row r="181" spans="2:6" ht="21.95" customHeight="1" x14ac:dyDescent="0.25">
      <c r="B181" s="221">
        <f t="shared" si="4"/>
        <v>150</v>
      </c>
      <c r="C181" s="225" t="s">
        <v>397</v>
      </c>
      <c r="D181" s="58"/>
      <c r="E181" s="59"/>
      <c r="F181" s="224"/>
    </row>
    <row r="182" spans="2:6" ht="21.95" customHeight="1" x14ac:dyDescent="0.25">
      <c r="B182" s="221">
        <f t="shared" si="4"/>
        <v>151</v>
      </c>
      <c r="C182" s="225" t="s">
        <v>398</v>
      </c>
      <c r="D182" s="58"/>
      <c r="E182" s="59"/>
      <c r="F182" s="224"/>
    </row>
    <row r="183" spans="2:6" ht="21.95" customHeight="1" x14ac:dyDescent="0.25">
      <c r="B183" s="221">
        <f t="shared" si="4"/>
        <v>152</v>
      </c>
      <c r="C183" s="223" t="s">
        <v>399</v>
      </c>
      <c r="D183" s="58"/>
      <c r="E183" s="59"/>
      <c r="F183" s="224"/>
    </row>
    <row r="184" spans="2:6" ht="21.95" customHeight="1" x14ac:dyDescent="0.25">
      <c r="B184" s="221">
        <f t="shared" si="4"/>
        <v>153</v>
      </c>
      <c r="C184" s="223" t="s">
        <v>347</v>
      </c>
      <c r="D184" s="58"/>
      <c r="E184" s="59"/>
      <c r="F184" s="224"/>
    </row>
    <row r="185" spans="2:6" ht="21.95" customHeight="1" x14ac:dyDescent="0.25">
      <c r="B185" s="221">
        <f t="shared" si="4"/>
        <v>154</v>
      </c>
      <c r="C185" s="225" t="s">
        <v>348</v>
      </c>
      <c r="D185" s="58"/>
      <c r="E185" s="59"/>
      <c r="F185" s="224"/>
    </row>
    <row r="186" spans="2:6" ht="21.95" customHeight="1" x14ac:dyDescent="0.25">
      <c r="B186" s="221">
        <f t="shared" si="4"/>
        <v>155</v>
      </c>
      <c r="C186" s="225" t="s">
        <v>349</v>
      </c>
      <c r="D186" s="58"/>
      <c r="E186" s="59"/>
      <c r="F186" s="224"/>
    </row>
    <row r="187" spans="2:6" ht="21.95" customHeight="1" x14ac:dyDescent="0.25">
      <c r="B187" s="221">
        <f t="shared" si="4"/>
        <v>156</v>
      </c>
      <c r="C187" s="223" t="s">
        <v>400</v>
      </c>
      <c r="D187" s="58"/>
      <c r="E187" s="59"/>
      <c r="F187" s="224"/>
    </row>
    <row r="188" spans="2:6" ht="21.95" customHeight="1" x14ac:dyDescent="0.25">
      <c r="B188" s="221">
        <f t="shared" si="4"/>
        <v>157</v>
      </c>
      <c r="C188" s="225" t="s">
        <v>401</v>
      </c>
      <c r="D188" s="58"/>
      <c r="E188" s="59"/>
      <c r="F188" s="224"/>
    </row>
    <row r="189" spans="2:6" ht="21.95" customHeight="1" x14ac:dyDescent="0.25">
      <c r="B189" s="221">
        <f t="shared" si="4"/>
        <v>158</v>
      </c>
      <c r="C189" s="225" t="s">
        <v>350</v>
      </c>
      <c r="D189" s="58"/>
      <c r="E189" s="59"/>
      <c r="F189" s="224"/>
    </row>
    <row r="190" spans="2:6" ht="21.95" customHeight="1" x14ac:dyDescent="0.25">
      <c r="B190" s="221">
        <f t="shared" si="4"/>
        <v>159</v>
      </c>
      <c r="C190" s="225" t="s">
        <v>351</v>
      </c>
      <c r="D190" s="58"/>
      <c r="E190" s="59"/>
      <c r="F190" s="224"/>
    </row>
    <row r="191" spans="2:6" ht="21.95" customHeight="1" x14ac:dyDescent="0.25">
      <c r="B191" s="221">
        <f t="shared" si="4"/>
        <v>160</v>
      </c>
      <c r="C191" s="223" t="s">
        <v>352</v>
      </c>
      <c r="D191" s="58"/>
      <c r="E191" s="59"/>
      <c r="F191" s="224"/>
    </row>
    <row r="192" spans="2:6" ht="21.95" customHeight="1" x14ac:dyDescent="0.25">
      <c r="B192" s="221">
        <f t="shared" ref="B192:B218" si="5">ROW()-31</f>
        <v>161</v>
      </c>
      <c r="C192" s="225" t="s">
        <v>353</v>
      </c>
      <c r="D192" s="58"/>
      <c r="E192" s="59"/>
      <c r="F192" s="224"/>
    </row>
    <row r="193" spans="2:6" ht="21.95" customHeight="1" x14ac:dyDescent="0.25">
      <c r="B193" s="221">
        <f t="shared" si="5"/>
        <v>162</v>
      </c>
      <c r="C193" s="225" t="s">
        <v>402</v>
      </c>
      <c r="D193" s="58"/>
      <c r="E193" s="59"/>
      <c r="F193" s="224"/>
    </row>
    <row r="194" spans="2:6" ht="21.95" customHeight="1" x14ac:dyDescent="0.25">
      <c r="B194" s="221">
        <f t="shared" si="5"/>
        <v>163</v>
      </c>
      <c r="C194" s="225" t="s">
        <v>354</v>
      </c>
      <c r="D194" s="58"/>
      <c r="E194" s="59"/>
      <c r="F194" s="224"/>
    </row>
    <row r="195" spans="2:6" ht="21.95" customHeight="1" x14ac:dyDescent="0.25">
      <c r="B195" s="221">
        <f t="shared" si="5"/>
        <v>164</v>
      </c>
      <c r="C195" s="225" t="s">
        <v>382</v>
      </c>
      <c r="D195" s="58"/>
      <c r="E195" s="59"/>
      <c r="F195" s="224"/>
    </row>
    <row r="196" spans="2:6" ht="21.95" customHeight="1" x14ac:dyDescent="0.25">
      <c r="B196" s="221">
        <f t="shared" si="5"/>
        <v>165</v>
      </c>
      <c r="C196" s="225" t="s">
        <v>355</v>
      </c>
      <c r="D196" s="58"/>
      <c r="E196" s="59"/>
      <c r="F196" s="224"/>
    </row>
    <row r="197" spans="2:6" ht="21.95" customHeight="1" x14ac:dyDescent="0.25">
      <c r="B197" s="221">
        <f t="shared" si="5"/>
        <v>166</v>
      </c>
      <c r="C197" s="223" t="s">
        <v>356</v>
      </c>
      <c r="D197" s="58"/>
      <c r="E197" s="59"/>
      <c r="F197" s="224"/>
    </row>
    <row r="198" spans="2:6" ht="21.95" customHeight="1" x14ac:dyDescent="0.25">
      <c r="B198" s="221">
        <f t="shared" si="5"/>
        <v>167</v>
      </c>
      <c r="C198" s="225" t="s">
        <v>383</v>
      </c>
      <c r="D198" s="58"/>
      <c r="E198" s="59"/>
      <c r="F198" s="224"/>
    </row>
    <row r="199" spans="2:6" ht="21.95" customHeight="1" x14ac:dyDescent="0.25">
      <c r="B199" s="221">
        <f t="shared" si="5"/>
        <v>168</v>
      </c>
      <c r="C199" s="225" t="s">
        <v>357</v>
      </c>
      <c r="D199" s="58"/>
      <c r="E199" s="59"/>
      <c r="F199" s="224"/>
    </row>
    <row r="200" spans="2:6" ht="21.95" customHeight="1" x14ac:dyDescent="0.25">
      <c r="B200" s="221">
        <f t="shared" si="5"/>
        <v>169</v>
      </c>
      <c r="C200" s="225" t="s">
        <v>403</v>
      </c>
      <c r="D200" s="58"/>
      <c r="E200" s="59"/>
      <c r="F200" s="224"/>
    </row>
    <row r="201" spans="2:6" ht="21.95" customHeight="1" x14ac:dyDescent="0.25">
      <c r="B201" s="221">
        <f t="shared" si="5"/>
        <v>170</v>
      </c>
      <c r="C201" s="225" t="s">
        <v>404</v>
      </c>
      <c r="D201" s="58"/>
      <c r="E201" s="59"/>
      <c r="F201" s="224"/>
    </row>
    <row r="202" spans="2:6" ht="21.95" customHeight="1" x14ac:dyDescent="0.25">
      <c r="B202" s="221">
        <f t="shared" si="5"/>
        <v>171</v>
      </c>
      <c r="C202" s="225" t="s">
        <v>384</v>
      </c>
      <c r="D202" s="58"/>
      <c r="E202" s="59"/>
      <c r="F202" s="224"/>
    </row>
    <row r="203" spans="2:6" ht="21.95" customHeight="1" x14ac:dyDescent="0.25">
      <c r="B203" s="221">
        <f t="shared" si="5"/>
        <v>172</v>
      </c>
      <c r="C203" s="225" t="s">
        <v>405</v>
      </c>
      <c r="D203" s="58"/>
      <c r="E203" s="59"/>
      <c r="F203" s="224"/>
    </row>
    <row r="204" spans="2:6" ht="21.95" customHeight="1" x14ac:dyDescent="0.25">
      <c r="B204" s="221">
        <f t="shared" si="5"/>
        <v>173</v>
      </c>
      <c r="C204" s="225" t="s">
        <v>406</v>
      </c>
      <c r="D204" s="58"/>
      <c r="E204" s="59"/>
      <c r="F204" s="224"/>
    </row>
    <row r="205" spans="2:6" ht="21.95" customHeight="1" x14ac:dyDescent="0.25">
      <c r="B205" s="221">
        <f t="shared" si="5"/>
        <v>174</v>
      </c>
      <c r="C205" s="225" t="s">
        <v>407</v>
      </c>
      <c r="D205" s="58"/>
      <c r="E205" s="59"/>
      <c r="F205" s="224"/>
    </row>
    <row r="206" spans="2:6" ht="21.95" customHeight="1" x14ac:dyDescent="0.25">
      <c r="B206" s="221">
        <f t="shared" si="5"/>
        <v>175</v>
      </c>
      <c r="C206" s="225" t="s">
        <v>358</v>
      </c>
      <c r="D206" s="58"/>
      <c r="E206" s="59"/>
      <c r="F206" s="224"/>
    </row>
    <row r="207" spans="2:6" ht="21.95" customHeight="1" x14ac:dyDescent="0.25">
      <c r="B207" s="221">
        <f t="shared" si="5"/>
        <v>176</v>
      </c>
      <c r="C207" s="223" t="s">
        <v>359</v>
      </c>
      <c r="D207" s="58"/>
      <c r="E207" s="59"/>
      <c r="F207" s="224"/>
    </row>
    <row r="208" spans="2:6" ht="21.95" customHeight="1" x14ac:dyDescent="0.25">
      <c r="B208" s="221">
        <f t="shared" si="5"/>
        <v>177</v>
      </c>
      <c r="C208" s="225" t="s">
        <v>360</v>
      </c>
      <c r="D208" s="58"/>
      <c r="E208" s="59"/>
      <c r="F208" s="224"/>
    </row>
    <row r="209" spans="2:9" ht="21.95" customHeight="1" x14ac:dyDescent="0.25">
      <c r="B209" s="221">
        <f t="shared" si="5"/>
        <v>178</v>
      </c>
      <c r="C209" s="225" t="s">
        <v>361</v>
      </c>
      <c r="D209" s="58"/>
      <c r="E209" s="59"/>
      <c r="F209" s="224"/>
    </row>
    <row r="210" spans="2:9" ht="21.95" customHeight="1" x14ac:dyDescent="0.25">
      <c r="B210" s="221">
        <f t="shared" si="5"/>
        <v>179</v>
      </c>
      <c r="C210" s="225" t="s">
        <v>362</v>
      </c>
      <c r="D210" s="58"/>
      <c r="E210" s="59"/>
      <c r="F210" s="224"/>
    </row>
    <row r="211" spans="2:9" ht="21.95" customHeight="1" x14ac:dyDescent="0.25">
      <c r="B211" s="221">
        <f t="shared" si="5"/>
        <v>180</v>
      </c>
      <c r="C211" s="225" t="s">
        <v>363</v>
      </c>
      <c r="D211" s="58"/>
      <c r="E211" s="59"/>
      <c r="F211" s="224"/>
    </row>
    <row r="212" spans="2:9" ht="21.95" customHeight="1" x14ac:dyDescent="0.25">
      <c r="B212" s="221">
        <f t="shared" si="5"/>
        <v>181</v>
      </c>
      <c r="C212" s="223" t="s">
        <v>364</v>
      </c>
      <c r="D212" s="58"/>
      <c r="E212" s="59"/>
      <c r="F212" s="224"/>
    </row>
    <row r="213" spans="2:9" ht="21.95" customHeight="1" x14ac:dyDescent="0.25">
      <c r="B213" s="62">
        <f t="shared" si="5"/>
        <v>182</v>
      </c>
      <c r="C213" s="225" t="s">
        <v>365</v>
      </c>
      <c r="D213" s="58"/>
      <c r="E213" s="59"/>
      <c r="F213" s="60"/>
    </row>
    <row r="214" spans="2:9" ht="21.95" customHeight="1" x14ac:dyDescent="0.25">
      <c r="B214" s="62">
        <f t="shared" si="5"/>
        <v>183</v>
      </c>
      <c r="C214" s="225" t="s">
        <v>366</v>
      </c>
      <c r="D214" s="58"/>
      <c r="E214" s="59"/>
      <c r="F214" s="60"/>
    </row>
    <row r="215" spans="2:9" ht="21.95" customHeight="1" x14ac:dyDescent="0.25">
      <c r="B215" s="62">
        <f t="shared" si="5"/>
        <v>184</v>
      </c>
      <c r="C215" s="225" t="s">
        <v>367</v>
      </c>
      <c r="D215" s="58"/>
      <c r="E215" s="59"/>
      <c r="F215" s="60"/>
    </row>
    <row r="216" spans="2:9" ht="21.95" customHeight="1" x14ac:dyDescent="0.25">
      <c r="B216" s="62">
        <f t="shared" si="5"/>
        <v>185</v>
      </c>
      <c r="C216" s="225" t="s">
        <v>368</v>
      </c>
      <c r="D216" s="58"/>
      <c r="E216" s="59"/>
      <c r="F216" s="60"/>
    </row>
    <row r="217" spans="2:9" ht="21.95" customHeight="1" x14ac:dyDescent="0.25">
      <c r="B217" s="62">
        <f t="shared" si="5"/>
        <v>186</v>
      </c>
      <c r="C217" s="223" t="s">
        <v>369</v>
      </c>
      <c r="D217" s="58"/>
      <c r="E217" s="59"/>
      <c r="F217" s="60"/>
    </row>
    <row r="218" spans="2:9" ht="21.95" customHeight="1" x14ac:dyDescent="0.25">
      <c r="B218" s="62">
        <f t="shared" si="5"/>
        <v>187</v>
      </c>
      <c r="C218" s="226" t="s">
        <v>408</v>
      </c>
      <c r="D218" s="58"/>
      <c r="E218" s="59"/>
      <c r="F218" s="60"/>
    </row>
    <row r="219" spans="2:9" ht="21.95" customHeight="1" x14ac:dyDescent="0.25">
      <c r="B219" s="2"/>
      <c r="C219" s="312" t="s">
        <v>370</v>
      </c>
      <c r="D219" s="312"/>
      <c r="E219" s="312"/>
      <c r="F219" s="313"/>
    </row>
    <row r="220" spans="2:9" ht="21.95" customHeight="1" x14ac:dyDescent="0.25">
      <c r="B220" s="221">
        <f>ROW()-32</f>
        <v>188</v>
      </c>
      <c r="C220" s="274"/>
      <c r="D220" s="275"/>
      <c r="E220" s="275"/>
      <c r="F220" s="276"/>
      <c r="G220" s="322" t="s">
        <v>506</v>
      </c>
      <c r="H220" s="323"/>
      <c r="I220" s="323"/>
    </row>
    <row r="221" spans="2:9" ht="21.95" customHeight="1" x14ac:dyDescent="0.25">
      <c r="B221" s="221">
        <f t="shared" ref="B221:B233" si="6">ROW()-32</f>
        <v>189</v>
      </c>
      <c r="C221" s="274"/>
      <c r="D221" s="275"/>
      <c r="E221" s="275"/>
      <c r="F221" s="276"/>
      <c r="G221" s="322"/>
      <c r="H221" s="323"/>
      <c r="I221" s="323"/>
    </row>
    <row r="222" spans="2:9" ht="21.95" customHeight="1" x14ac:dyDescent="0.25">
      <c r="B222" s="221">
        <f t="shared" si="6"/>
        <v>190</v>
      </c>
      <c r="C222" s="274"/>
      <c r="D222" s="275"/>
      <c r="E222" s="275"/>
      <c r="F222" s="276"/>
      <c r="G222" s="322"/>
      <c r="H222" s="323"/>
      <c r="I222" s="323"/>
    </row>
    <row r="223" spans="2:9" ht="21.95" customHeight="1" x14ac:dyDescent="0.25">
      <c r="B223" s="221">
        <f t="shared" si="6"/>
        <v>191</v>
      </c>
      <c r="C223" s="274"/>
      <c r="D223" s="275"/>
      <c r="E223" s="275"/>
      <c r="F223" s="276"/>
    </row>
    <row r="224" spans="2:9" ht="21.95" customHeight="1" x14ac:dyDescent="0.25">
      <c r="B224" s="221">
        <f t="shared" si="6"/>
        <v>192</v>
      </c>
      <c r="C224" s="274"/>
      <c r="D224" s="275"/>
      <c r="E224" s="275"/>
      <c r="F224" s="276"/>
    </row>
    <row r="225" spans="2:6" ht="21.95" customHeight="1" x14ac:dyDescent="0.25">
      <c r="B225" s="221">
        <f t="shared" si="6"/>
        <v>193</v>
      </c>
      <c r="C225" s="274"/>
      <c r="D225" s="275"/>
      <c r="E225" s="275"/>
      <c r="F225" s="276"/>
    </row>
    <row r="226" spans="2:6" ht="21.95" customHeight="1" x14ac:dyDescent="0.25">
      <c r="B226" s="221">
        <f t="shared" si="6"/>
        <v>194</v>
      </c>
      <c r="C226" s="274"/>
      <c r="D226" s="275"/>
      <c r="E226" s="275"/>
      <c r="F226" s="276"/>
    </row>
    <row r="227" spans="2:6" ht="21.95" customHeight="1" x14ac:dyDescent="0.25">
      <c r="B227" s="221">
        <f t="shared" si="6"/>
        <v>195</v>
      </c>
      <c r="C227" s="274"/>
      <c r="D227" s="275"/>
      <c r="E227" s="275"/>
      <c r="F227" s="276"/>
    </row>
    <row r="228" spans="2:6" ht="23.25" customHeight="1" x14ac:dyDescent="0.25">
      <c r="B228" s="221">
        <f t="shared" si="6"/>
        <v>196</v>
      </c>
      <c r="C228" s="274"/>
      <c r="D228" s="275"/>
      <c r="E228" s="275"/>
      <c r="F228" s="276"/>
    </row>
    <row r="229" spans="2:6" ht="23.25" customHeight="1" x14ac:dyDescent="0.25">
      <c r="B229" s="221">
        <f t="shared" si="6"/>
        <v>197</v>
      </c>
      <c r="C229" s="274"/>
      <c r="D229" s="275"/>
      <c r="E229" s="275"/>
      <c r="F229" s="276"/>
    </row>
    <row r="230" spans="2:6" ht="23.25" customHeight="1" x14ac:dyDescent="0.25">
      <c r="B230" s="221">
        <f t="shared" si="6"/>
        <v>198</v>
      </c>
      <c r="C230" s="274"/>
      <c r="D230" s="275"/>
      <c r="E230" s="275"/>
      <c r="F230" s="276"/>
    </row>
    <row r="231" spans="2:6" ht="23.25" customHeight="1" x14ac:dyDescent="0.25">
      <c r="B231" s="221">
        <f t="shared" si="6"/>
        <v>199</v>
      </c>
      <c r="C231" s="274"/>
      <c r="D231" s="275"/>
      <c r="E231" s="275"/>
      <c r="F231" s="276"/>
    </row>
    <row r="232" spans="2:6" ht="23.25" customHeight="1" x14ac:dyDescent="0.25">
      <c r="B232" s="221">
        <f t="shared" si="6"/>
        <v>200</v>
      </c>
      <c r="C232" s="274"/>
      <c r="D232" s="275"/>
      <c r="E232" s="275"/>
      <c r="F232" s="276"/>
    </row>
    <row r="233" spans="2:6" ht="23.25" customHeight="1" x14ac:dyDescent="0.25">
      <c r="B233" s="221">
        <f t="shared" si="6"/>
        <v>201</v>
      </c>
      <c r="C233" s="274"/>
      <c r="D233" s="275"/>
      <c r="E233" s="275"/>
      <c r="F233" s="276"/>
    </row>
    <row r="234" spans="2:6" ht="23.25" customHeight="1" x14ac:dyDescent="0.25">
      <c r="B234" s="269" t="s">
        <v>505</v>
      </c>
      <c r="C234" s="269"/>
      <c r="D234" s="269"/>
      <c r="E234" s="269"/>
      <c r="F234" s="270"/>
    </row>
    <row r="235" spans="2:6" ht="112.5" customHeight="1" x14ac:dyDescent="0.25">
      <c r="B235" s="227"/>
      <c r="C235" s="271"/>
      <c r="D235" s="272"/>
      <c r="E235" s="272"/>
      <c r="F235" s="273"/>
    </row>
    <row r="236" spans="2:6" ht="23.25" customHeight="1" x14ac:dyDescent="0.25">
      <c r="B236" s="269" t="s">
        <v>508</v>
      </c>
      <c r="C236" s="269"/>
      <c r="D236" s="269"/>
      <c r="E236" s="269"/>
      <c r="F236" s="270"/>
    </row>
    <row r="237" spans="2:6" ht="68.25" customHeight="1" x14ac:dyDescent="0.25">
      <c r="B237" s="227"/>
      <c r="C237" s="271"/>
      <c r="D237" s="272"/>
      <c r="E237" s="272"/>
      <c r="F237" s="273"/>
    </row>
  </sheetData>
  <sheetProtection algorithmName="SHA-512" hashValue="5rWj5WJ6+Fp7ZpiIUmMccXkuMqHtdIzZEhyed6sQx9TVQxdlaeWxP/qj/sr/c7FOabgCByatyIfY7qS69KctDQ==" saltValue="MJFnSvOs8s0LxLqKPLGtNg==" spinCount="100000" sheet="1" formatCells="0" formatColumns="0" formatRows="0" insertRows="0"/>
  <mergeCells count="64">
    <mergeCell ref="B234:F234"/>
    <mergeCell ref="C235:F235"/>
    <mergeCell ref="G220:I222"/>
    <mergeCell ref="B3:F3"/>
    <mergeCell ref="B5:F5"/>
    <mergeCell ref="C232:F232"/>
    <mergeCell ref="C233:F233"/>
    <mergeCell ref="C227:F227"/>
    <mergeCell ref="C228:F228"/>
    <mergeCell ref="C229:F229"/>
    <mergeCell ref="C230:F230"/>
    <mergeCell ref="C231:F231"/>
    <mergeCell ref="C222:F222"/>
    <mergeCell ref="C223:F223"/>
    <mergeCell ref="C224:F224"/>
    <mergeCell ref="C225:F225"/>
    <mergeCell ref="C226:F226"/>
    <mergeCell ref="B6:F6"/>
    <mergeCell ref="C219:F219"/>
    <mergeCell ref="E27:F27"/>
    <mergeCell ref="B12:D12"/>
    <mergeCell ref="B13:D13"/>
    <mergeCell ref="B14:D14"/>
    <mergeCell ref="E7:F7"/>
    <mergeCell ref="E8:F8"/>
    <mergeCell ref="B7:D7"/>
    <mergeCell ref="B8:D8"/>
    <mergeCell ref="B9:D9"/>
    <mergeCell ref="B10:D10"/>
    <mergeCell ref="B11:D11"/>
    <mergeCell ref="E10:F10"/>
    <mergeCell ref="E9:F9"/>
    <mergeCell ref="E11:F11"/>
    <mergeCell ref="E12:F12"/>
    <mergeCell ref="E13:F13"/>
    <mergeCell ref="E14:F14"/>
    <mergeCell ref="C220:F220"/>
    <mergeCell ref="B19:D19"/>
    <mergeCell ref="B20:D20"/>
    <mergeCell ref="B15:D15"/>
    <mergeCell ref="B16:D16"/>
    <mergeCell ref="B18:D18"/>
    <mergeCell ref="B17:D17"/>
    <mergeCell ref="E15:F15"/>
    <mergeCell ref="E16:F16"/>
    <mergeCell ref="E17:F17"/>
    <mergeCell ref="E18:F18"/>
    <mergeCell ref="E19:F19"/>
    <mergeCell ref="E20:F20"/>
    <mergeCell ref="B236:F236"/>
    <mergeCell ref="C237:F237"/>
    <mergeCell ref="C221:F221"/>
    <mergeCell ref="C31:E31"/>
    <mergeCell ref="E23:F23"/>
    <mergeCell ref="E24:F24"/>
    <mergeCell ref="B26:C30"/>
    <mergeCell ref="E25:F25"/>
    <mergeCell ref="E28:F28"/>
    <mergeCell ref="E29:F29"/>
    <mergeCell ref="E26:F26"/>
    <mergeCell ref="E30:F30"/>
    <mergeCell ref="B21:C25"/>
    <mergeCell ref="E21:F21"/>
    <mergeCell ref="E22:F22"/>
  </mergeCells>
  <conditionalFormatting sqref="C219 C31:E31 A26:B26 A22:A25 A27:A40 A21:B21 A6:A20 E7:E30 A2:B5 B6 A42:A141 B32:B218 B220:B233">
    <cfRule type="expression" dxfId="87" priority="60">
      <formula>AND(CELL("защита", A2)=0, NOT(ISBLANK(A2)))</formula>
    </cfRule>
    <cfRule type="expression" dxfId="86" priority="66">
      <formula>AND(CELL("защита", A2)=0, ISBLANK(A2))</formula>
    </cfRule>
    <cfRule type="expression" dxfId="85" priority="67">
      <formula>CELL("защита", A2)=0</formula>
    </cfRule>
  </conditionalFormatting>
  <conditionalFormatting sqref="F31">
    <cfRule type="expression" dxfId="84" priority="51">
      <formula>AND(CELL("защита", F31)=0, NOT(ISBLANK(F31)))</formula>
    </cfRule>
    <cfRule type="expression" dxfId="83" priority="52">
      <formula>AND(CELL("защита", F31)=0, ISBLANK(F31))</formula>
    </cfRule>
    <cfRule type="expression" dxfId="82" priority="53">
      <formula>CELL("защита", F31)=0</formula>
    </cfRule>
  </conditionalFormatting>
  <conditionalFormatting sqref="D21:D25">
    <cfRule type="expression" dxfId="81" priority="45">
      <formula>AND(CELL("защита", D21)=0, NOT(ISBLANK(D21)))</formula>
    </cfRule>
    <cfRule type="expression" dxfId="80" priority="46">
      <formula>AND(CELL("защита", D21)=0, ISBLANK(D21))</formula>
    </cfRule>
    <cfRule type="expression" dxfId="79" priority="47">
      <formula>CELL("защита", D21)=0</formula>
    </cfRule>
  </conditionalFormatting>
  <conditionalFormatting sqref="D26:D30">
    <cfRule type="expression" dxfId="78" priority="42">
      <formula>AND(CELL("защита", D26)=0, NOT(ISBLANK(D26)))</formula>
    </cfRule>
    <cfRule type="expression" dxfId="77" priority="43">
      <formula>AND(CELL("защита", D26)=0, ISBLANK(D26))</formula>
    </cfRule>
    <cfRule type="expression" dxfId="76" priority="44">
      <formula>CELL("защита", D26)=0</formula>
    </cfRule>
  </conditionalFormatting>
  <conditionalFormatting sqref="C220:C233">
    <cfRule type="expression" dxfId="75" priority="30">
      <formula>AND(CELL("защита", C220)=0, NOT(ISBLANK(C220)))</formula>
    </cfRule>
    <cfRule type="expression" dxfId="74" priority="31">
      <formula>AND(CELL("защита", C220)=0, ISBLANK(C220))</formula>
    </cfRule>
    <cfRule type="expression" dxfId="73" priority="32">
      <formula>CELL("защита", C220)=0</formula>
    </cfRule>
  </conditionalFormatting>
  <conditionalFormatting sqref="B7:B14">
    <cfRule type="expression" dxfId="72" priority="24">
      <formula>AND(CELL("защита", B7)=0, NOT(ISBLANK(B7)))</formula>
    </cfRule>
    <cfRule type="expression" dxfId="71" priority="25">
      <formula>AND(CELL("защита", B7)=0, ISBLANK(B7))</formula>
    </cfRule>
    <cfRule type="expression" dxfId="70" priority="26">
      <formula>CELL("защита", B7)=0</formula>
    </cfRule>
  </conditionalFormatting>
  <conditionalFormatting sqref="B15:B20">
    <cfRule type="expression" dxfId="69" priority="21">
      <formula>AND(CELL("защита", B15)=0, NOT(ISBLANK(B15)))</formula>
    </cfRule>
    <cfRule type="expression" dxfId="68" priority="22">
      <formula>AND(CELL("защита", B15)=0, ISBLANK(B15))</formula>
    </cfRule>
    <cfRule type="expression" dxfId="67" priority="23">
      <formula>CELL("защита", B15)=0</formula>
    </cfRule>
  </conditionalFormatting>
  <conditionalFormatting sqref="E7:F30">
    <cfRule type="cellIs" dxfId="66" priority="9" operator="notEqual">
      <formula>" "</formula>
    </cfRule>
    <cfRule type="cellIs" dxfId="65" priority="10" operator="equal">
      <formula>" "</formula>
    </cfRule>
  </conditionalFormatting>
  <conditionalFormatting sqref="F32:F218">
    <cfRule type="expression" dxfId="64" priority="7">
      <formula>AND(CELL("защита", F32)=0,ISBLANK(F32))</formula>
    </cfRule>
    <cfRule type="expression" dxfId="63" priority="8">
      <formula>AND(CELL("защита", F32)=0, NOT(ISBLANK(F32)))</formula>
    </cfRule>
  </conditionalFormatting>
  <conditionalFormatting sqref="C235">
    <cfRule type="expression" dxfId="62" priority="3">
      <formula>AND(CELL("защита", C235)=0,ISBLANK(C235))</formula>
    </cfRule>
    <cfRule type="expression" dxfId="61" priority="4">
      <formula>AND(CELL("защита", C235)=0, NOT(ISBLANK(C235)))</formula>
    </cfRule>
  </conditionalFormatting>
  <conditionalFormatting sqref="C237">
    <cfRule type="expression" dxfId="60" priority="1">
      <formula>AND(CELL("защита", C237)=0,ISBLANK(C237))</formula>
    </cfRule>
    <cfRule type="expression" dxfId="59" priority="2">
      <formula>AND(CELL("защита", C237)=0, NOT(ISBLANK(C237)))</formula>
    </cfRule>
  </conditionalFormatting>
  <dataValidations xWindow="798" yWindow="631" count="4">
    <dataValidation allowBlank="1" showInputMessage="1" showErrorMessage="1" prompt="Заполняется автоматически на основе данных оферты" sqref="E7:F7 E15:F16"/>
    <dataValidation allowBlank="1" showInputMessage="1" showErrorMessage="1" prompt="Заполняется автоматически на основе данных анкеты" sqref="E8:F14 E17:F30"/>
    <dataValidation allowBlank="1" showInputMessage="1" showErrorMessage="1" prompt="Здесь вы можете указать вид деятельности, не перечисленный в данном разделе" sqref="C220:C233"/>
    <dataValidation type="list" allowBlank="1" showInputMessage="1" showErrorMessage="1" prompt="Выберите &quot;✓&quot; в выпадающем списке, если хотите отметить данный вид работы (услуги)" sqref="F32:F218">
      <formula1>"✓,"</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5" customWidth="1"/>
    <col min="2" max="2" width="5.7109375" style="175" customWidth="1"/>
    <col min="3" max="3" width="67" style="175" customWidth="1"/>
    <col min="4" max="4" width="22.85546875" style="175" customWidth="1"/>
    <col min="5" max="5" width="9" style="175" customWidth="1"/>
    <col min="6" max="6" width="4.7109375" style="175" customWidth="1"/>
    <col min="7" max="7" width="68.5703125" style="175" customWidth="1"/>
    <col min="8" max="8" width="6.85546875" style="175" customWidth="1"/>
    <col min="9" max="16384" width="9.140625" style="175"/>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26" t="str">
        <f>'ОФЕРТА_ (начни с меня)'!B6:C6&amp;": "&amp;'ОФЕРТА_ (начни с меня)'!D6</f>
        <v xml:space="preserve">Способ закупки: </v>
      </c>
      <c r="C3" s="326"/>
      <c r="D3" s="326"/>
    </row>
    <row r="4" spans="1:4" ht="25.5" customHeight="1" x14ac:dyDescent="0.25">
      <c r="B4" s="54" t="str">
        <f>"Заказчик: "&amp;'ОФЕРТА_ (начни с меня)'!D4</f>
        <v xml:space="preserve">Заказчик: </v>
      </c>
      <c r="C4" s="54"/>
      <c r="D4" s="26"/>
    </row>
    <row r="5" spans="1:4" ht="25.5" customHeight="1" x14ac:dyDescent="0.25">
      <c r="B5" s="325" t="str">
        <f>"Предмет договора: "&amp;'ОФЕРТА_ (начни с меня)'!D10</f>
        <v xml:space="preserve">Предмет договора: </v>
      </c>
      <c r="C5" s="325"/>
      <c r="D5" s="325"/>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4" t="str">
        <f>"ИНН: "&amp;IF(ISBLANK(Оферта_ИНН)," ",Оферта_ИНН)</f>
        <v xml:space="preserve">ИНН:  </v>
      </c>
      <c r="C7" s="64"/>
      <c r="D7" s="65"/>
    </row>
    <row r="8" spans="1:4" ht="25.5" customHeight="1" thickBot="1" x14ac:dyDescent="0.3">
      <c r="A8" s="54"/>
      <c r="B8" s="259" t="s">
        <v>459</v>
      </c>
      <c r="C8" s="259"/>
      <c r="D8" s="66"/>
    </row>
    <row r="9" spans="1:4" ht="19.5" customHeight="1" x14ac:dyDescent="0.25">
      <c r="A9" s="67"/>
      <c r="B9" s="68">
        <v>1200</v>
      </c>
      <c r="C9" s="69" t="s">
        <v>149</v>
      </c>
      <c r="D9" s="70">
        <f>SUM(D10:D15)</f>
        <v>0</v>
      </c>
    </row>
    <row r="10" spans="1:4" ht="19.5" customHeight="1" x14ac:dyDescent="0.25">
      <c r="A10" s="67"/>
      <c r="B10" s="71">
        <v>1210</v>
      </c>
      <c r="C10" s="72" t="s">
        <v>124</v>
      </c>
      <c r="D10" s="73"/>
    </row>
    <row r="11" spans="1:4" ht="19.5" customHeight="1" x14ac:dyDescent="0.25">
      <c r="A11" s="67"/>
      <c r="B11" s="71">
        <v>1220</v>
      </c>
      <c r="C11" s="72" t="s">
        <v>125</v>
      </c>
      <c r="D11" s="73"/>
    </row>
    <row r="12" spans="1:4" ht="19.5" customHeight="1" x14ac:dyDescent="0.25">
      <c r="A12" s="67"/>
      <c r="B12" s="71">
        <v>1230</v>
      </c>
      <c r="C12" s="72" t="s">
        <v>126</v>
      </c>
      <c r="D12" s="73"/>
    </row>
    <row r="13" spans="1:4" ht="19.5" customHeight="1" x14ac:dyDescent="0.25">
      <c r="A13" s="67"/>
      <c r="B13" s="71">
        <v>1240</v>
      </c>
      <c r="C13" s="72" t="s">
        <v>127</v>
      </c>
      <c r="D13" s="73"/>
    </row>
    <row r="14" spans="1:4" ht="19.5" customHeight="1" x14ac:dyDescent="0.25">
      <c r="A14" s="67"/>
      <c r="B14" s="71">
        <v>1250</v>
      </c>
      <c r="C14" s="72" t="s">
        <v>128</v>
      </c>
      <c r="D14" s="73"/>
    </row>
    <row r="15" spans="1:4" ht="19.5" customHeight="1" thickBot="1" x14ac:dyDescent="0.3">
      <c r="A15" s="67"/>
      <c r="B15" s="74">
        <v>1260</v>
      </c>
      <c r="C15" s="75" t="s">
        <v>129</v>
      </c>
      <c r="D15" s="76"/>
    </row>
    <row r="16" spans="1:4" ht="19.5" customHeight="1" thickBot="1" x14ac:dyDescent="0.3">
      <c r="A16" s="67"/>
      <c r="B16" s="77">
        <v>1170</v>
      </c>
      <c r="C16" s="78" t="s">
        <v>130</v>
      </c>
      <c r="D16" s="79"/>
    </row>
    <row r="17" spans="1:4" ht="19.5" customHeight="1" thickBot="1" x14ac:dyDescent="0.3">
      <c r="A17" s="67"/>
      <c r="B17" s="77">
        <v>1500</v>
      </c>
      <c r="C17" s="78" t="s">
        <v>150</v>
      </c>
      <c r="D17" s="80">
        <f>SUM(D18:D22)</f>
        <v>0</v>
      </c>
    </row>
    <row r="18" spans="1:4" ht="19.5" customHeight="1" x14ac:dyDescent="0.25">
      <c r="A18" s="67"/>
      <c r="B18" s="71">
        <v>1510</v>
      </c>
      <c r="C18" s="81" t="s">
        <v>131</v>
      </c>
      <c r="D18" s="66"/>
    </row>
    <row r="19" spans="1:4" ht="19.5" customHeight="1" x14ac:dyDescent="0.25">
      <c r="A19" s="67"/>
      <c r="B19" s="71">
        <v>1520</v>
      </c>
      <c r="C19" s="72" t="s">
        <v>132</v>
      </c>
      <c r="D19" s="73"/>
    </row>
    <row r="20" spans="1:4" ht="19.5" customHeight="1" x14ac:dyDescent="0.25">
      <c r="A20" s="67"/>
      <c r="B20" s="71">
        <v>1530</v>
      </c>
      <c r="C20" s="72" t="s">
        <v>133</v>
      </c>
      <c r="D20" s="73"/>
    </row>
    <row r="21" spans="1:4" ht="19.5" customHeight="1" x14ac:dyDescent="0.25">
      <c r="A21" s="82"/>
      <c r="B21" s="71">
        <v>1540</v>
      </c>
      <c r="C21" s="83" t="s">
        <v>134</v>
      </c>
      <c r="D21" s="73"/>
    </row>
    <row r="22" spans="1:4" ht="19.5" customHeight="1" thickBot="1" x14ac:dyDescent="0.3">
      <c r="A22" s="82"/>
      <c r="B22" s="71">
        <v>1550</v>
      </c>
      <c r="C22" s="83" t="s">
        <v>430</v>
      </c>
      <c r="D22" s="73"/>
    </row>
    <row r="23" spans="1:4" ht="19.5" customHeight="1" thickBot="1" x14ac:dyDescent="0.3">
      <c r="B23" s="77">
        <v>1300</v>
      </c>
      <c r="C23" s="84" t="s">
        <v>151</v>
      </c>
      <c r="D23" s="80">
        <f>SUM(D24,D26:D29)-D25</f>
        <v>0</v>
      </c>
    </row>
    <row r="24" spans="1:4" ht="19.5" customHeight="1" x14ac:dyDescent="0.25">
      <c r="B24" s="71">
        <v>1310</v>
      </c>
      <c r="C24" s="81" t="s">
        <v>135</v>
      </c>
      <c r="D24" s="66"/>
    </row>
    <row r="25" spans="1:4" ht="19.5" customHeight="1" x14ac:dyDescent="0.25">
      <c r="B25" s="71">
        <v>1320</v>
      </c>
      <c r="C25" s="72" t="s">
        <v>136</v>
      </c>
      <c r="D25" s="73"/>
    </row>
    <row r="26" spans="1:4" ht="19.5" customHeight="1" x14ac:dyDescent="0.25">
      <c r="B26" s="71">
        <v>1340</v>
      </c>
      <c r="C26" s="72" t="s">
        <v>137</v>
      </c>
      <c r="D26" s="73"/>
    </row>
    <row r="27" spans="1:4" ht="19.5" customHeight="1" x14ac:dyDescent="0.25">
      <c r="B27" s="71">
        <v>1350</v>
      </c>
      <c r="C27" s="72" t="s">
        <v>138</v>
      </c>
      <c r="D27" s="73"/>
    </row>
    <row r="28" spans="1:4" ht="19.5" customHeight="1" x14ac:dyDescent="0.25">
      <c r="B28" s="71">
        <v>1360</v>
      </c>
      <c r="C28" s="72" t="s">
        <v>139</v>
      </c>
      <c r="D28" s="73"/>
    </row>
    <row r="29" spans="1:4" ht="19.5" customHeight="1" thickBot="1" x14ac:dyDescent="0.3">
      <c r="B29" s="74">
        <v>1370</v>
      </c>
      <c r="C29" s="85" t="s">
        <v>140</v>
      </c>
      <c r="D29" s="76"/>
    </row>
    <row r="30" spans="1:4" ht="19.5" customHeight="1" thickBot="1" x14ac:dyDescent="0.3">
      <c r="B30" s="77">
        <v>1100</v>
      </c>
      <c r="C30" s="84" t="s">
        <v>152</v>
      </c>
      <c r="D30" s="80">
        <f>SUM(D31:D39)</f>
        <v>0</v>
      </c>
    </row>
    <row r="31" spans="1:4" ht="19.5" customHeight="1" x14ac:dyDescent="0.25">
      <c r="B31" s="71">
        <v>1110</v>
      </c>
      <c r="C31" s="81" t="s">
        <v>141</v>
      </c>
      <c r="D31" s="66"/>
    </row>
    <row r="32" spans="1:4" ht="19.5" customHeight="1" x14ac:dyDescent="0.25">
      <c r="B32" s="71">
        <v>1120</v>
      </c>
      <c r="C32" s="72" t="s">
        <v>142</v>
      </c>
      <c r="D32" s="73"/>
    </row>
    <row r="33" spans="2:4" ht="19.5" customHeight="1" x14ac:dyDescent="0.25">
      <c r="B33" s="71">
        <v>1130</v>
      </c>
      <c r="C33" s="72" t="s">
        <v>143</v>
      </c>
      <c r="D33" s="73"/>
    </row>
    <row r="34" spans="2:4" ht="19.5" customHeight="1" x14ac:dyDescent="0.25">
      <c r="B34" s="71">
        <v>1140</v>
      </c>
      <c r="C34" s="72" t="s">
        <v>144</v>
      </c>
      <c r="D34" s="73"/>
    </row>
    <row r="35" spans="2:4" ht="19.5" customHeight="1" x14ac:dyDescent="0.25">
      <c r="B35" s="71">
        <v>1150</v>
      </c>
      <c r="C35" s="72" t="s">
        <v>145</v>
      </c>
      <c r="D35" s="73"/>
    </row>
    <row r="36" spans="2:4" ht="19.5" customHeight="1" x14ac:dyDescent="0.25">
      <c r="B36" s="71">
        <v>1160</v>
      </c>
      <c r="C36" s="72" t="s">
        <v>146</v>
      </c>
      <c r="D36" s="73"/>
    </row>
    <row r="37" spans="2:4" ht="19.5" customHeight="1" x14ac:dyDescent="0.25">
      <c r="B37" s="71">
        <v>1170</v>
      </c>
      <c r="C37" s="72" t="s">
        <v>130</v>
      </c>
      <c r="D37" s="73"/>
    </row>
    <row r="38" spans="2:4" ht="19.5" customHeight="1" x14ac:dyDescent="0.25">
      <c r="B38" s="71">
        <v>1180</v>
      </c>
      <c r="C38" s="72" t="s">
        <v>147</v>
      </c>
      <c r="D38" s="73"/>
    </row>
    <row r="39" spans="2:4" ht="19.5" customHeight="1" thickBot="1" x14ac:dyDescent="0.3">
      <c r="B39" s="74">
        <v>1190</v>
      </c>
      <c r="C39" s="85" t="s">
        <v>148</v>
      </c>
      <c r="D39" s="76"/>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58" priority="10">
      <formula>CELL("защита", A2)=0</formula>
    </cfRule>
  </conditionalFormatting>
  <conditionalFormatting sqref="D9:D39">
    <cfRule type="expression" dxfId="57" priority="8">
      <formula>AND(CELL("защита", D9)=0, NOT(ISBLANK(D9)))</formula>
    </cfRule>
    <cfRule type="expression" dxfId="56" priority="9">
      <formula>AND(CELL("защита", D9)=0, ISBLANK(D9))</formula>
    </cfRule>
  </conditionalFormatting>
  <conditionalFormatting sqref="B2:B7">
    <cfRule type="expression" dxfId="55" priority="3">
      <formula>AND(CELL("защита", B2)=0, NOT(ISBLANK(B2)))</formula>
    </cfRule>
    <cfRule type="expression" dxfId="54" priority="4">
      <formula>AND(CELL("защита", B2)=0, ISBLANK(B2))</formula>
    </cfRule>
    <cfRule type="expression" dxfId="53" priority="5">
      <formula>CELL("защита", B2)=0</formula>
    </cfRule>
  </conditionalFormatting>
  <conditionalFormatting sqref="D8">
    <cfRule type="expression" dxfId="52" priority="1">
      <formula>AND(CELL("защита", D8)=0, NOT(ISBLANK(D8)))</formula>
    </cfRule>
    <cfRule type="expression" dxfId="51" priority="2">
      <formula>AND(CELL("защита", D8)=0, ISBLANK(D8))</formula>
    </cfRule>
  </conditionalFormatting>
  <dataValidations count="1">
    <dataValidation type="custom" operator="lessThan" allowBlank="1" showInputMessage="1" showErrorMessage="1" error="Только число" sqref="D9:D39">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E10" sqref="E10"/>
    </sheetView>
  </sheetViews>
  <sheetFormatPr defaultColWidth="9.140625" defaultRowHeight="15" x14ac:dyDescent="0.25"/>
  <cols>
    <col min="1" max="1" width="4.28515625" style="175" customWidth="1"/>
    <col min="2" max="2" width="5.140625" style="175" customWidth="1"/>
    <col min="3" max="3" width="53.28515625" style="175" customWidth="1"/>
    <col min="4" max="4" width="57.140625" style="175" customWidth="1"/>
    <col min="5" max="5" width="16.28515625" style="175" customWidth="1"/>
    <col min="6" max="6" width="16.28515625" style="175" hidden="1" customWidth="1"/>
    <col min="7" max="16384" width="9.140625" style="175"/>
  </cols>
  <sheetData>
    <row r="1" spans="1:12" ht="20.100000000000001" customHeight="1" x14ac:dyDescent="0.25"/>
    <row r="2" spans="1:12" s="176" customFormat="1" ht="25.5" customHeight="1" x14ac:dyDescent="0.25">
      <c r="B2" s="326" t="str">
        <f>'ОФЕРТА_ (начни с меня)'!B2:C2&amp;" "&amp;'ОФЕРТА_ (начни с меня)'!D2</f>
        <v xml:space="preserve">Заявка на участие в закупке № </v>
      </c>
      <c r="C2" s="326"/>
      <c r="D2" s="326"/>
      <c r="E2" s="326"/>
    </row>
    <row r="3" spans="1:12" s="176" customFormat="1" ht="25.5" customHeight="1" x14ac:dyDescent="0.25">
      <c r="B3" s="326" t="str">
        <f>'ОФЕРТА_ (начни с меня)'!B6:C6&amp;": "&amp;'ОФЕРТА_ (начни с меня)'!D6</f>
        <v xml:space="preserve">Способ закупки: </v>
      </c>
      <c r="C3" s="326"/>
      <c r="D3" s="326"/>
      <c r="E3" s="326"/>
    </row>
    <row r="4" spans="1:12" s="176" customFormat="1" ht="25.5" customHeight="1" x14ac:dyDescent="0.25">
      <c r="B4" s="326" t="str">
        <f>"Заказчик: "&amp;'ОФЕРТА_ (начни с меня)'!D4</f>
        <v xml:space="preserve">Заказчик: </v>
      </c>
      <c r="C4" s="326"/>
      <c r="D4" s="326"/>
      <c r="E4" s="326"/>
    </row>
    <row r="5" spans="1:12" s="176" customFormat="1" ht="25.5" customHeight="1" x14ac:dyDescent="0.25">
      <c r="B5" s="325" t="str">
        <f>"Предмет договора: "&amp;'ОФЕРТА_ (начни с меня)'!D10</f>
        <v xml:space="preserve">Предмет договора: </v>
      </c>
      <c r="C5" s="325"/>
      <c r="D5" s="325"/>
      <c r="E5" s="325"/>
    </row>
    <row r="6" spans="1:12" s="176" customFormat="1" ht="25.5" customHeight="1" x14ac:dyDescent="0.25">
      <c r="A6" s="177"/>
      <c r="B6" s="326" t="str">
        <f>"Участник закупки: "&amp;IF(ISBLANK(Оферта_Наименование)," ",Оферта_Наименование)</f>
        <v xml:space="preserve">Участник закупки:  </v>
      </c>
      <c r="C6" s="326"/>
      <c r="D6" s="326"/>
      <c r="E6" s="326"/>
      <c r="F6" s="86"/>
      <c r="G6" s="86"/>
      <c r="H6" s="86"/>
      <c r="I6" s="86"/>
      <c r="J6" s="86"/>
      <c r="K6" s="86"/>
      <c r="L6" s="86"/>
    </row>
    <row r="7" spans="1:12" s="176" customFormat="1" ht="25.5" customHeight="1" thickBot="1" x14ac:dyDescent="0.3">
      <c r="A7" s="177"/>
      <c r="B7" s="259" t="str">
        <f>"ИНН: "&amp;IF(ISBLANK(Оферта_ИНН)," ",Оферта_ИНН)</f>
        <v xml:space="preserve">ИНН:  </v>
      </c>
      <c r="C7" s="259"/>
      <c r="D7" s="87"/>
      <c r="E7" s="65"/>
      <c r="F7" s="86"/>
      <c r="G7" s="86"/>
      <c r="H7" s="86"/>
      <c r="I7" s="86"/>
      <c r="J7" s="86"/>
      <c r="K7" s="86"/>
      <c r="L7" s="86"/>
    </row>
    <row r="8" spans="1:12" s="176" customFormat="1" ht="25.5" customHeight="1" x14ac:dyDescent="0.25">
      <c r="A8" s="88"/>
      <c r="B8" s="327" t="s">
        <v>46</v>
      </c>
      <c r="C8" s="327"/>
      <c r="D8" s="327"/>
      <c r="E8" s="89"/>
      <c r="F8" s="57"/>
      <c r="G8" s="89"/>
      <c r="H8" s="89"/>
      <c r="I8" s="89"/>
      <c r="J8" s="89"/>
      <c r="K8" s="89"/>
      <c r="L8" s="89"/>
    </row>
    <row r="9" spans="1:12" ht="36.4" customHeight="1" x14ac:dyDescent="0.25">
      <c r="A9" s="178"/>
      <c r="B9" s="90" t="s">
        <v>14</v>
      </c>
      <c r="C9" s="91" t="s">
        <v>29</v>
      </c>
      <c r="D9" s="91" t="s">
        <v>70</v>
      </c>
      <c r="E9" s="91" t="s">
        <v>114</v>
      </c>
      <c r="F9" s="92" t="s">
        <v>76</v>
      </c>
    </row>
    <row r="10" spans="1:12" ht="230.25" customHeight="1" x14ac:dyDescent="0.25">
      <c r="A10" s="93"/>
      <c r="B10" s="94">
        <v>1</v>
      </c>
      <c r="C10" s="95" t="s">
        <v>30</v>
      </c>
      <c r="D10" s="96" t="s">
        <v>182</v>
      </c>
      <c r="E10" s="96"/>
      <c r="F10" s="97" t="s">
        <v>77</v>
      </c>
    </row>
    <row r="11" spans="1:12" ht="87.75" customHeight="1" x14ac:dyDescent="0.25">
      <c r="A11" s="93"/>
      <c r="B11" s="94">
        <v>2</v>
      </c>
      <c r="C11" s="95" t="s">
        <v>31</v>
      </c>
      <c r="D11" s="96" t="s">
        <v>32</v>
      </c>
      <c r="E11" s="96"/>
      <c r="F11" s="98" t="s">
        <v>103</v>
      </c>
    </row>
    <row r="12" spans="1:12" ht="58.5" customHeight="1" x14ac:dyDescent="0.25">
      <c r="A12" s="93"/>
      <c r="B12" s="94">
        <v>3</v>
      </c>
      <c r="C12" s="95" t="s">
        <v>33</v>
      </c>
      <c r="D12" s="96" t="s">
        <v>34</v>
      </c>
      <c r="E12" s="96"/>
      <c r="F12" s="98" t="s">
        <v>103</v>
      </c>
    </row>
    <row r="13" spans="1:12" ht="101.25" customHeight="1" x14ac:dyDescent="0.25">
      <c r="A13" s="93"/>
      <c r="B13" s="94">
        <v>4</v>
      </c>
      <c r="C13" s="95" t="s">
        <v>480</v>
      </c>
      <c r="D13" s="96" t="s">
        <v>479</v>
      </c>
      <c r="E13" s="96"/>
      <c r="F13" s="98" t="s">
        <v>103</v>
      </c>
    </row>
    <row r="14" spans="1:12" ht="101.25" customHeight="1" x14ac:dyDescent="0.25">
      <c r="A14" s="93"/>
      <c r="B14" s="94">
        <v>5</v>
      </c>
      <c r="C14" s="207" t="s">
        <v>477</v>
      </c>
      <c r="D14" s="208" t="s">
        <v>478</v>
      </c>
      <c r="E14" s="208"/>
      <c r="F14" s="209"/>
    </row>
    <row r="15" spans="1:12" ht="69" customHeight="1" x14ac:dyDescent="0.25">
      <c r="A15" s="93"/>
      <c r="B15" s="94">
        <v>6</v>
      </c>
      <c r="C15" s="95" t="s">
        <v>35</v>
      </c>
      <c r="D15" s="96" t="s">
        <v>36</v>
      </c>
      <c r="E15" s="96"/>
      <c r="F15" s="98" t="s">
        <v>103</v>
      </c>
    </row>
    <row r="16" spans="1:12" ht="55.5" customHeight="1" x14ac:dyDescent="0.25">
      <c r="A16" s="93"/>
      <c r="B16" s="94">
        <v>7</v>
      </c>
      <c r="C16" s="95" t="s">
        <v>37</v>
      </c>
      <c r="D16" s="96" t="s">
        <v>71</v>
      </c>
      <c r="E16" s="96"/>
      <c r="F16" s="98" t="s">
        <v>103</v>
      </c>
    </row>
    <row r="17" spans="1:6" ht="90" customHeight="1" x14ac:dyDescent="0.25">
      <c r="A17" s="93"/>
      <c r="B17" s="94">
        <v>8</v>
      </c>
      <c r="C17" s="95" t="s">
        <v>38</v>
      </c>
      <c r="D17" s="96"/>
      <c r="E17" s="96"/>
      <c r="F17" s="97" t="s">
        <v>78</v>
      </c>
    </row>
    <row r="18" spans="1:6" ht="107.25" customHeight="1" x14ac:dyDescent="0.25">
      <c r="A18" s="93"/>
      <c r="B18" s="94">
        <v>9</v>
      </c>
      <c r="C18" s="95" t="s">
        <v>39</v>
      </c>
      <c r="D18" s="96" t="s">
        <v>40</v>
      </c>
      <c r="E18" s="96"/>
      <c r="F18" s="98" t="s">
        <v>103</v>
      </c>
    </row>
    <row r="19" spans="1:6" ht="102" customHeight="1" x14ac:dyDescent="0.25">
      <c r="A19" s="93"/>
      <c r="B19" s="94">
        <v>10</v>
      </c>
      <c r="C19" s="95" t="s">
        <v>41</v>
      </c>
      <c r="D19" s="96"/>
      <c r="E19" s="99"/>
      <c r="F19" s="100" t="s">
        <v>104</v>
      </c>
    </row>
    <row r="20" spans="1:6" ht="30" customHeight="1" x14ac:dyDescent="0.25">
      <c r="A20" s="93"/>
      <c r="B20" s="94">
        <v>11</v>
      </c>
      <c r="C20" s="95" t="s">
        <v>42</v>
      </c>
      <c r="D20" s="96" t="s">
        <v>105</v>
      </c>
      <c r="E20" s="96"/>
      <c r="F20" s="97" t="s">
        <v>82</v>
      </c>
    </row>
    <row r="21" spans="1:6" ht="154.5" customHeight="1" x14ac:dyDescent="0.25">
      <c r="A21" s="93"/>
      <c r="B21" s="94">
        <v>12</v>
      </c>
      <c r="C21" s="95" t="s">
        <v>43</v>
      </c>
      <c r="D21" s="96" t="s">
        <v>183</v>
      </c>
      <c r="E21" s="96"/>
      <c r="F21" s="97" t="s">
        <v>79</v>
      </c>
    </row>
    <row r="22" spans="1:6" ht="30" customHeight="1" x14ac:dyDescent="0.25">
      <c r="A22" s="93"/>
      <c r="B22" s="94">
        <v>13</v>
      </c>
      <c r="C22" s="95" t="s">
        <v>167</v>
      </c>
      <c r="D22" s="96" t="s">
        <v>496</v>
      </c>
      <c r="E22" s="101"/>
      <c r="F22" s="102" t="s">
        <v>169</v>
      </c>
    </row>
    <row r="23" spans="1:6" ht="30.75" customHeight="1" x14ac:dyDescent="0.25">
      <c r="A23" s="93"/>
      <c r="B23" s="94">
        <v>14</v>
      </c>
      <c r="C23" s="95" t="s">
        <v>168</v>
      </c>
      <c r="D23" s="96" t="s">
        <v>497</v>
      </c>
      <c r="E23" s="101"/>
      <c r="F23" s="102" t="s">
        <v>170</v>
      </c>
    </row>
    <row r="24" spans="1:6" ht="67.5" customHeight="1" x14ac:dyDescent="0.25">
      <c r="A24" s="93"/>
      <c r="B24" s="94">
        <v>15</v>
      </c>
      <c r="C24" s="103" t="s">
        <v>44</v>
      </c>
      <c r="D24" s="96" t="s">
        <v>45</v>
      </c>
      <c r="E24" s="96"/>
      <c r="F24" s="97" t="s">
        <v>102</v>
      </c>
    </row>
    <row r="25" spans="1:6" ht="30" customHeight="1" x14ac:dyDescent="0.25">
      <c r="A25" s="93"/>
      <c r="B25" s="94">
        <v>16</v>
      </c>
      <c r="C25" s="104" t="s">
        <v>492</v>
      </c>
      <c r="D25" s="96" t="s">
        <v>153</v>
      </c>
      <c r="E25" s="99"/>
      <c r="F25" s="100" t="s">
        <v>104</v>
      </c>
    </row>
    <row r="26" spans="1:6" ht="183" customHeight="1" x14ac:dyDescent="0.25">
      <c r="A26" s="93"/>
      <c r="B26" s="94">
        <v>17</v>
      </c>
      <c r="C26" s="104" t="s">
        <v>106</v>
      </c>
      <c r="D26" s="96" t="s">
        <v>486</v>
      </c>
      <c r="E26" s="99"/>
      <c r="F26" s="100" t="s">
        <v>80</v>
      </c>
    </row>
    <row r="27" spans="1:6" ht="24.75" customHeight="1" x14ac:dyDescent="0.25">
      <c r="A27" s="93"/>
      <c r="B27" s="94">
        <v>18</v>
      </c>
      <c r="C27" s="103" t="s">
        <v>107</v>
      </c>
      <c r="D27" s="96"/>
      <c r="E27" s="96"/>
      <c r="F27" s="97" t="s">
        <v>110</v>
      </c>
    </row>
    <row r="28" spans="1:6" ht="51.75" customHeight="1" x14ac:dyDescent="0.25">
      <c r="A28" s="93"/>
      <c r="B28" s="94">
        <v>19</v>
      </c>
      <c r="C28" s="103" t="s">
        <v>108</v>
      </c>
      <c r="D28" s="96" t="s">
        <v>109</v>
      </c>
      <c r="E28" s="96"/>
      <c r="F28" s="97" t="s">
        <v>77</v>
      </c>
    </row>
    <row r="29" spans="1:6" ht="28.5" customHeight="1" x14ac:dyDescent="0.25">
      <c r="A29" s="93"/>
      <c r="B29" s="94">
        <v>20</v>
      </c>
      <c r="C29" s="104" t="s">
        <v>164</v>
      </c>
      <c r="D29" s="96" t="s">
        <v>165</v>
      </c>
      <c r="E29" s="99"/>
      <c r="F29" s="100" t="s">
        <v>166</v>
      </c>
    </row>
    <row r="30" spans="1:6" ht="127.5" x14ac:dyDescent="0.25">
      <c r="A30" s="93"/>
      <c r="B30" s="94">
        <v>21</v>
      </c>
      <c r="C30" s="103" t="s">
        <v>444</v>
      </c>
      <c r="D30" s="96" t="s">
        <v>153</v>
      </c>
      <c r="E30" s="96"/>
      <c r="F30" s="97"/>
    </row>
    <row r="31" spans="1:6" ht="102" x14ac:dyDescent="0.25">
      <c r="A31" s="93"/>
      <c r="B31" s="94">
        <v>22</v>
      </c>
      <c r="C31" s="103" t="s">
        <v>445</v>
      </c>
      <c r="D31" s="96" t="s">
        <v>153</v>
      </c>
      <c r="E31" s="96"/>
      <c r="F31" s="97"/>
    </row>
    <row r="32" spans="1:6" ht="38.25" x14ac:dyDescent="0.25">
      <c r="A32" s="93"/>
      <c r="B32" s="94">
        <v>23</v>
      </c>
      <c r="C32" s="103" t="s">
        <v>446</v>
      </c>
      <c r="D32" s="96" t="s">
        <v>153</v>
      </c>
      <c r="E32" s="96"/>
      <c r="F32" s="97"/>
    </row>
    <row r="33" spans="1:6" ht="25.5" x14ac:dyDescent="0.25">
      <c r="A33" s="93"/>
      <c r="B33" s="94">
        <v>24</v>
      </c>
      <c r="C33" s="103" t="s">
        <v>447</v>
      </c>
      <c r="D33" s="96" t="s">
        <v>153</v>
      </c>
      <c r="E33" s="96"/>
      <c r="F33" s="97"/>
    </row>
    <row r="34" spans="1:6" ht="63.75" x14ac:dyDescent="0.25">
      <c r="A34" s="93"/>
      <c r="B34" s="94">
        <v>25</v>
      </c>
      <c r="C34" s="103" t="s">
        <v>448</v>
      </c>
      <c r="D34" s="96" t="s">
        <v>153</v>
      </c>
      <c r="E34" s="96"/>
      <c r="F34" s="97"/>
    </row>
    <row r="35" spans="1:6" x14ac:dyDescent="0.25">
      <c r="A35" s="93"/>
      <c r="B35" s="94">
        <v>26</v>
      </c>
      <c r="C35" s="216" t="s">
        <v>493</v>
      </c>
      <c r="D35" s="96" t="s">
        <v>153</v>
      </c>
      <c r="E35" s="217"/>
      <c r="F35" s="218"/>
    </row>
    <row r="36" spans="1:6" x14ac:dyDescent="0.25">
      <c r="A36" s="93"/>
      <c r="B36" s="94">
        <v>27</v>
      </c>
      <c r="C36" s="216" t="s">
        <v>494</v>
      </c>
      <c r="D36" s="96" t="s">
        <v>153</v>
      </c>
      <c r="E36" s="217"/>
      <c r="F36" s="218"/>
    </row>
    <row r="37" spans="1:6" x14ac:dyDescent="0.25">
      <c r="A37" s="93"/>
      <c r="B37" s="94">
        <v>28</v>
      </c>
      <c r="C37" s="216" t="s">
        <v>495</v>
      </c>
      <c r="D37" s="96" t="s">
        <v>153</v>
      </c>
      <c r="E37" s="217"/>
      <c r="F37" s="218"/>
    </row>
    <row r="38" spans="1:6" ht="39" customHeight="1" x14ac:dyDescent="0.25">
      <c r="B38" s="94">
        <v>29</v>
      </c>
      <c r="C38" s="104" t="s">
        <v>442</v>
      </c>
      <c r="D38" s="105" t="s">
        <v>153</v>
      </c>
      <c r="E38" s="99"/>
      <c r="F38" s="100"/>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3" type="noConversion"/>
  <conditionalFormatting sqref="B2:B7 D7">
    <cfRule type="expression" dxfId="50" priority="5">
      <formula>AND(CELL("защита", B2)=0, NOT(ISBLANK(B2)))</formula>
    </cfRule>
    <cfRule type="expression" dxfId="49" priority="6">
      <formula>AND(CELL("защита", B2)=0, ISBLANK(B2))</formula>
    </cfRule>
    <cfRule type="expression" dxfId="48" priority="7">
      <formula>CELL("защита", B2)=0</formula>
    </cfRule>
  </conditionalFormatting>
  <conditionalFormatting sqref="A9:F13 A6:A7 A8:B8 E7:F8 F6 A14:A37 B14:B38 C14:F37">
    <cfRule type="expression" dxfId="47" priority="14">
      <formula>AND(CELL("защита", A6)=0, ISBLANK(A6))</formula>
    </cfRule>
    <cfRule type="expression" dxfId="46" priority="15">
      <formula>AND(CELL("защита", A6)=0, NOT(ISBLANK(A6)))</formula>
    </cfRule>
  </conditionalFormatting>
  <conditionalFormatting sqref="D38">
    <cfRule type="expression" dxfId="45" priority="3">
      <formula>AND(CELL("защита", D38)=0, ISBLANK(D38))</formula>
    </cfRule>
    <cfRule type="expression" dxfId="44" priority="4">
      <formula>AND(CELL("защита", D38)=0, NOT(ISBLANK(D38)))</formula>
    </cfRule>
  </conditionalFormatting>
  <conditionalFormatting sqref="E38">
    <cfRule type="expression" dxfId="43" priority="1">
      <formula>AND(CELL("защита", E38)=0, ISBLANK(E38))</formula>
    </cfRule>
    <cfRule type="expression" dxfId="42"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dataValidation type="list" allowBlank="1" showInputMessage="1" showErrorMessage="1" sqref="D17">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dataValidation allowBlank="1" showInputMessage="1" showErrorMessage="1" prompt="При наличии — укажите здесь полное наименование документа" sqref="D25 D27:D37"/>
    <dataValidation type="list" allowBlank="1" showInputMessage="1" prompt="Укажите также другие документы, если они требуются документацией о закупке" sqref="D23">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hyperlink ref="F17" r:id="rId2"/>
    <hyperlink ref="F21" r:id="rId3"/>
    <hyperlink ref="F24" r:id="rId4"/>
    <hyperlink ref="F26" r:id="rId5"/>
    <hyperlink ref="F20" r:id="rId6"/>
    <hyperlink ref="F25" r:id="rId7"/>
    <hyperlink ref="F19" r:id="rId8"/>
    <hyperlink ref="F28" r:id="rId9"/>
    <hyperlink ref="F27" r:id="rId10"/>
    <hyperlink ref="F29" r:id="rId11"/>
    <hyperlink ref="F22" r:id="rId12"/>
    <hyperlink ref="F23" r:id="rId13"/>
    <hyperlink ref="F21" r:id="rId14"/>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491</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79" customWidth="1"/>
    <col min="2" max="89" width="2.85546875" style="179" customWidth="1"/>
    <col min="90" max="16384" width="9.140625" style="179"/>
  </cols>
  <sheetData>
    <row r="1" spans="1:28" ht="19.5" customHeight="1" x14ac:dyDescent="0.25">
      <c r="A1" s="326" t="str">
        <f>'ОФЕРТА_ (начни с меня)'!B2&amp;" "&amp;'ОФЕРТА_ (начни с меня)'!D2</f>
        <v xml:space="preserve">Заявка на участие в закупке № </v>
      </c>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row>
    <row r="2" spans="1:28" ht="19.5" customHeight="1" x14ac:dyDescent="0.25">
      <c r="A2" s="326" t="str">
        <f>'ОФЕРТА_ (начни с меня)'!B6&amp;": "&amp;'ОФЕРТА_ (начни с меня)'!D6</f>
        <v xml:space="preserve">Способ закупки: </v>
      </c>
      <c r="B2" s="326"/>
      <c r="C2" s="326"/>
      <c r="D2" s="326"/>
      <c r="E2" s="326"/>
      <c r="F2" s="326"/>
      <c r="G2" s="326"/>
      <c r="H2" s="326"/>
      <c r="I2" s="326"/>
      <c r="J2" s="326"/>
      <c r="K2" s="326"/>
      <c r="L2" s="326"/>
      <c r="M2" s="326"/>
      <c r="N2" s="326"/>
      <c r="O2" s="326"/>
      <c r="P2" s="326"/>
      <c r="Q2" s="326"/>
      <c r="R2" s="326"/>
      <c r="S2" s="326"/>
      <c r="T2" s="326"/>
      <c r="U2" s="326"/>
      <c r="V2" s="326"/>
      <c r="W2" s="326"/>
      <c r="X2" s="326"/>
      <c r="Y2" s="326"/>
      <c r="Z2" s="326"/>
      <c r="AA2" s="326"/>
      <c r="AB2" s="326"/>
    </row>
    <row r="3" spans="1:28" ht="19.5" customHeight="1" x14ac:dyDescent="0.25">
      <c r="A3" s="326" t="str">
        <f>"Заказчик: "&amp;'ОФЕРТА_ (начни с меня)'!D4</f>
        <v xml:space="preserve">Заказчик: </v>
      </c>
      <c r="B3" s="326"/>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row>
    <row r="4" spans="1:28" ht="19.5" customHeight="1" x14ac:dyDescent="0.25">
      <c r="A4" s="325" t="str">
        <f>"Предмет договора: "&amp;'ОФЕРТА_ (начни с меня)'!D10</f>
        <v xml:space="preserve">Предмет договора: </v>
      </c>
      <c r="B4" s="325"/>
      <c r="C4" s="325"/>
      <c r="D4" s="325"/>
      <c r="E4" s="325"/>
      <c r="F4" s="325"/>
      <c r="G4" s="325"/>
      <c r="H4" s="325"/>
      <c r="I4" s="325"/>
      <c r="J4" s="325"/>
      <c r="K4" s="325"/>
      <c r="L4" s="325"/>
      <c r="M4" s="325"/>
      <c r="N4" s="325"/>
      <c r="O4" s="325"/>
      <c r="P4" s="325"/>
      <c r="Q4" s="325"/>
      <c r="R4" s="325"/>
      <c r="S4" s="325"/>
      <c r="T4" s="325"/>
      <c r="U4" s="325"/>
      <c r="V4" s="325"/>
      <c r="W4" s="325"/>
      <c r="X4" s="325"/>
      <c r="Y4" s="325"/>
      <c r="Z4" s="325"/>
      <c r="AA4" s="325"/>
      <c r="AB4" s="325"/>
    </row>
    <row r="5" spans="1:28" ht="19.5" customHeight="1" x14ac:dyDescent="0.25">
      <c r="A5" s="326" t="str">
        <f>"Участник закупки: "&amp;IF(ISBLANK(Оферта_Наименование)," ",Оферта_Наименование)</f>
        <v xml:space="preserve">Участник закупки:  </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c r="AB5" s="326"/>
    </row>
    <row r="6" spans="1:28" ht="19.5" customHeight="1" thickBot="1" x14ac:dyDescent="0.3">
      <c r="A6" s="259" t="str">
        <f>"ИНН: "&amp;IF(ISBLANK(Оферта_ИНН)," ",Оферта_ИНН)</f>
        <v xml:space="preserve">ИНН:  </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row>
    <row r="7" spans="1:28" ht="19.5" customHeight="1" x14ac:dyDescent="0.25">
      <c r="A7" s="333"/>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333"/>
      <c r="AB7" s="333"/>
    </row>
    <row r="8" spans="1:28" ht="19.5" customHeight="1" x14ac:dyDescent="0.25">
      <c r="A8" s="329" t="s">
        <v>226</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row>
    <row r="9" spans="1:28" s="180" customFormat="1" ht="19.5" customHeight="1" x14ac:dyDescent="0.25">
      <c r="A9" s="332"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32"/>
      <c r="C9" s="332"/>
      <c r="D9" s="332"/>
      <c r="E9" s="332"/>
      <c r="F9" s="332"/>
      <c r="G9" s="332"/>
      <c r="H9" s="332"/>
      <c r="I9" s="332"/>
      <c r="J9" s="332"/>
      <c r="K9" s="332"/>
      <c r="L9" s="332"/>
      <c r="M9" s="332"/>
      <c r="N9" s="332"/>
      <c r="O9" s="332"/>
      <c r="P9" s="332"/>
      <c r="Q9" s="332"/>
      <c r="R9" s="332"/>
      <c r="S9" s="332"/>
      <c r="T9" s="332"/>
      <c r="U9" s="332"/>
      <c r="V9" s="332"/>
      <c r="W9" s="332"/>
      <c r="X9" s="332"/>
      <c r="Y9" s="332"/>
      <c r="Z9" s="332"/>
      <c r="AA9" s="332"/>
      <c r="AB9" s="332"/>
    </row>
    <row r="10" spans="1:28" ht="19.5" customHeight="1" x14ac:dyDescent="0.25">
      <c r="A10" s="330" t="s">
        <v>227</v>
      </c>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330"/>
      <c r="AB10" s="330"/>
    </row>
    <row r="11" spans="1:28" ht="27" customHeight="1" x14ac:dyDescent="0.25">
      <c r="A11" s="228" t="s">
        <v>463</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row>
    <row r="12" spans="1:28" ht="97.5" customHeight="1" x14ac:dyDescent="0.25">
      <c r="A12" s="331"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row>
    <row r="13" spans="1:28" ht="79.5" customHeight="1" x14ac:dyDescent="0.25">
      <c r="A13" s="331"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331"/>
      <c r="AB13" s="331"/>
    </row>
    <row r="14" spans="1:28" ht="31.5" customHeight="1" x14ac:dyDescent="0.25">
      <c r="A14" s="331"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row>
    <row r="15" spans="1:28" ht="36.75" customHeight="1" x14ac:dyDescent="0.25">
      <c r="A15" s="331" t="str">
        <f>'Соответствие требованиям'!C33</f>
        <v xml:space="preserve">Наличие акта медицинского осмотра с допуском к выполнению определённого вида работ </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row>
    <row r="16" spans="1:28" ht="50.25" customHeight="1" x14ac:dyDescent="0.25">
      <c r="A16" s="331"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row>
    <row r="17" spans="1:28" ht="15"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461</v>
      </c>
      <c r="B19" s="20"/>
      <c r="C19" s="20"/>
      <c r="D19" s="328"/>
      <c r="E19" s="328"/>
      <c r="F19" s="328"/>
      <c r="G19" s="328"/>
      <c r="H19" s="328"/>
      <c r="I19" s="328"/>
      <c r="J19" s="328"/>
      <c r="K19" s="328"/>
      <c r="L19" s="20"/>
      <c r="M19" s="20"/>
      <c r="N19" s="20"/>
      <c r="O19" s="20"/>
      <c r="P19" s="20"/>
      <c r="Q19" s="20"/>
      <c r="R19" s="20"/>
      <c r="S19" s="20"/>
      <c r="T19" s="20"/>
      <c r="U19" s="20"/>
      <c r="V19" s="20"/>
      <c r="W19" s="20"/>
      <c r="X19" s="20"/>
      <c r="Y19" s="20"/>
      <c r="Z19" s="20"/>
      <c r="AA19" s="20"/>
      <c r="AB19" s="20"/>
    </row>
    <row r="20" spans="1:28" ht="19.5" customHeight="1" x14ac:dyDescent="0.25">
      <c r="A20" s="192"/>
      <c r="B20" s="193"/>
      <c r="C20" s="193"/>
      <c r="D20" s="193"/>
      <c r="E20" s="193"/>
      <c r="F20" s="193"/>
      <c r="G20" s="194"/>
      <c r="H20" s="193"/>
      <c r="I20" s="192"/>
      <c r="J20" s="192"/>
      <c r="K20" s="192"/>
      <c r="L20" s="192"/>
      <c r="M20" s="192"/>
      <c r="N20" s="192"/>
      <c r="O20" s="192"/>
      <c r="P20" s="192"/>
      <c r="Q20" s="192"/>
      <c r="R20" s="192"/>
      <c r="S20" s="192"/>
      <c r="T20" s="192"/>
      <c r="U20" s="192"/>
      <c r="V20" s="192"/>
      <c r="W20" s="192"/>
      <c r="X20" s="192"/>
      <c r="Y20" s="192"/>
      <c r="Z20" s="192"/>
      <c r="AA20" s="192"/>
      <c r="AB20" s="192"/>
    </row>
    <row r="21" spans="1:28" ht="19.5" customHeight="1" x14ac:dyDescent="0.25">
      <c r="A21" s="2" t="str">
        <f>'ОФЕРТА_ (начни с меня)'!C46</f>
        <v>Лицо, имеющее право подписания заявки</v>
      </c>
      <c r="B21" s="192"/>
      <c r="C21" s="192"/>
      <c r="D21" s="192"/>
      <c r="E21" s="192"/>
      <c r="F21" s="192"/>
      <c r="G21" s="192"/>
      <c r="H21" s="192"/>
      <c r="I21" s="192"/>
      <c r="J21" s="192"/>
      <c r="K21" s="192"/>
      <c r="L21" s="192"/>
      <c r="M21" s="192"/>
      <c r="N21" s="192"/>
      <c r="O21" s="195"/>
      <c r="P21" s="195"/>
      <c r="Q21" s="195"/>
      <c r="R21" s="195"/>
      <c r="S21" s="195"/>
      <c r="T21" s="20"/>
      <c r="U21" s="195"/>
      <c r="V21" s="195"/>
      <c r="W21" s="195"/>
      <c r="X21" s="195"/>
      <c r="Y21" s="195"/>
      <c r="Z21" s="195"/>
      <c r="AA21" s="195"/>
      <c r="AB21" s="20"/>
    </row>
    <row r="22" spans="1:28" ht="19.5" customHeight="1" x14ac:dyDescent="0.25">
      <c r="A22" s="192"/>
      <c r="B22" s="192"/>
      <c r="C22" s="192"/>
      <c r="D22" s="192"/>
      <c r="E22" s="192"/>
      <c r="F22" s="192"/>
      <c r="G22" s="192"/>
      <c r="H22" s="192"/>
      <c r="I22" s="192"/>
      <c r="J22" s="192"/>
      <c r="K22" s="192"/>
      <c r="L22" s="192"/>
      <c r="M22" s="192"/>
      <c r="N22" s="192"/>
      <c r="O22" s="192"/>
      <c r="P22" s="2" t="s">
        <v>423</v>
      </c>
      <c r="Q22" s="192"/>
      <c r="R22" s="192"/>
      <c r="S22" s="192"/>
      <c r="T22" s="192"/>
      <c r="U22" s="5" t="s">
        <v>210</v>
      </c>
      <c r="V22" s="192"/>
      <c r="W22" s="192"/>
      <c r="X22" s="192"/>
      <c r="Y22" s="192"/>
      <c r="Z22" s="192"/>
      <c r="AA22" s="192"/>
      <c r="AB22" s="192"/>
    </row>
    <row r="23" spans="1:28" ht="19.5" customHeight="1" x14ac:dyDescent="0.25">
      <c r="A23" s="192"/>
      <c r="B23" s="192"/>
      <c r="C23" s="192"/>
      <c r="D23" s="192"/>
      <c r="E23" s="192"/>
      <c r="F23" s="192"/>
      <c r="G23" s="192"/>
      <c r="H23" s="192"/>
      <c r="I23" s="192"/>
      <c r="J23" s="192"/>
      <c r="K23" s="192"/>
      <c r="L23" s="192"/>
      <c r="M23" s="192"/>
      <c r="N23" s="192"/>
      <c r="O23" s="192"/>
      <c r="P23" s="192"/>
      <c r="Q23" s="192"/>
      <c r="R23" s="192"/>
      <c r="S23" s="192"/>
      <c r="T23" s="192"/>
      <c r="U23" s="192"/>
      <c r="V23" s="192"/>
      <c r="W23" s="192"/>
      <c r="X23" s="192"/>
      <c r="Y23" s="192"/>
      <c r="Z23" s="192"/>
      <c r="AA23" s="192"/>
      <c r="AB23" s="192"/>
    </row>
    <row r="24" spans="1:28" ht="19.5" customHeight="1" x14ac:dyDescent="0.25">
      <c r="A24" s="192"/>
      <c r="B24" s="192"/>
      <c r="C24" s="192"/>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row>
  </sheetData>
  <mergeCells count="18">
    <mergeCell ref="A15:AB15"/>
    <mergeCell ref="A16:AB16"/>
    <mergeCell ref="A2:AB2"/>
    <mergeCell ref="A1:AB1"/>
    <mergeCell ref="D19:K19"/>
    <mergeCell ref="A11:AB11"/>
    <mergeCell ref="A8:AB8"/>
    <mergeCell ref="A10:AB10"/>
    <mergeCell ref="A3:AB3"/>
    <mergeCell ref="A4:AB4"/>
    <mergeCell ref="A5:AB5"/>
    <mergeCell ref="A6:AB6"/>
    <mergeCell ref="A17:AB17"/>
    <mergeCell ref="A9:AB9"/>
    <mergeCell ref="A7:AB7"/>
    <mergeCell ref="A12:AB12"/>
    <mergeCell ref="A13:AB13"/>
    <mergeCell ref="A14:AB14"/>
  </mergeCells>
  <conditionalFormatting sqref="A1:A7">
    <cfRule type="expression" dxfId="41" priority="1">
      <formula>AND(CELL("защита", A1)=0, NOT(ISBLANK(A1)))</formula>
    </cfRule>
    <cfRule type="expression" dxfId="40" priority="2">
      <formula>AND(CELL("защита", A1)=0, ISBLANK(A1))</formula>
    </cfRule>
    <cfRule type="expression" dxfId="39"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81" customWidth="1"/>
    <col min="2" max="2" width="7.140625" style="181" customWidth="1"/>
    <col min="3" max="3" width="49" style="181" customWidth="1"/>
    <col min="4" max="4" width="14.28515625" style="181" customWidth="1"/>
    <col min="5" max="5" width="18.5703125" style="181" customWidth="1"/>
    <col min="6" max="6" width="11.42578125" style="181" customWidth="1"/>
    <col min="7" max="7" width="15" style="181" customWidth="1"/>
    <col min="8" max="8" width="12.7109375" style="181" customWidth="1"/>
    <col min="9" max="9" width="13.85546875" style="181" customWidth="1"/>
    <col min="10" max="10" width="23.28515625" style="181" customWidth="1"/>
    <col min="11" max="11" width="35" style="181" customWidth="1"/>
    <col min="12" max="16384" width="8.85546875" style="181"/>
  </cols>
  <sheetData>
    <row r="1" spans="1:11" ht="25.5" customHeight="1" x14ac:dyDescent="0.25">
      <c r="B1" s="106" t="str">
        <f>'ОФЕРТА_ (начни с меня)'!B2:C2&amp;" "&amp;'ОФЕРТА_ (начни с меня)'!D2</f>
        <v xml:space="preserve">Заявка на участие в закупке № </v>
      </c>
      <c r="C1" s="106"/>
      <c r="D1" s="106"/>
      <c r="E1" s="107"/>
      <c r="F1" s="107"/>
      <c r="G1" s="107"/>
      <c r="H1" s="107"/>
      <c r="I1" s="107"/>
      <c r="J1" s="107"/>
      <c r="K1" s="108"/>
    </row>
    <row r="2" spans="1:11" ht="25.5" customHeight="1" x14ac:dyDescent="0.25">
      <c r="B2" s="340" t="str">
        <f>'ОФЕРТА_ (начни с меня)'!B6:C6&amp;": "&amp;'ОФЕРТА_ (начни с меня)'!D6</f>
        <v xml:space="preserve">Способ закупки: </v>
      </c>
      <c r="C2" s="340"/>
      <c r="D2" s="340"/>
      <c r="E2" s="340"/>
      <c r="F2" s="340"/>
      <c r="G2" s="340"/>
      <c r="H2" s="340"/>
      <c r="I2" s="340"/>
      <c r="J2" s="340"/>
      <c r="K2" s="340"/>
    </row>
    <row r="3" spans="1:11" ht="25.5" customHeight="1" x14ac:dyDescent="0.25">
      <c r="B3" s="106" t="str">
        <f>"Заказчик: "&amp;'ОФЕРТА_ (начни с меня)'!D4</f>
        <v xml:space="preserve">Заказчик: </v>
      </c>
      <c r="C3" s="106"/>
      <c r="D3" s="106"/>
      <c r="E3" s="107"/>
      <c r="F3" s="107"/>
      <c r="G3" s="107"/>
      <c r="H3" s="107"/>
      <c r="I3" s="107"/>
      <c r="J3" s="107"/>
      <c r="K3" s="108"/>
    </row>
    <row r="4" spans="1:11" ht="25.5" customHeight="1" x14ac:dyDescent="0.25">
      <c r="B4" s="341" t="str">
        <f>"Предмет договора: "&amp;'ОФЕРТА_ (начни с меня)'!D10</f>
        <v xml:space="preserve">Предмет договора: </v>
      </c>
      <c r="C4" s="341"/>
      <c r="D4" s="341"/>
      <c r="E4" s="341"/>
      <c r="F4" s="341"/>
      <c r="G4" s="341"/>
      <c r="H4" s="341"/>
      <c r="I4" s="341"/>
      <c r="J4" s="341"/>
      <c r="K4" s="341"/>
    </row>
    <row r="5" spans="1:11" ht="25.5" customHeight="1" x14ac:dyDescent="0.25">
      <c r="B5" s="109" t="str">
        <f>"Участник закупки: "&amp;IF(ISBLANK(Оферта_Наименование)," ",Оферта_Наименование)</f>
        <v xml:space="preserve">Участник закупки:  </v>
      </c>
      <c r="C5" s="109"/>
      <c r="D5" s="110"/>
      <c r="E5" s="111"/>
      <c r="F5" s="111"/>
      <c r="G5" s="111"/>
      <c r="H5" s="111"/>
      <c r="I5" s="111"/>
      <c r="J5" s="111"/>
      <c r="K5" s="111"/>
    </row>
    <row r="6" spans="1:11" ht="25.5" customHeight="1" thickBot="1" x14ac:dyDescent="0.3">
      <c r="B6" s="342" t="str">
        <f>"ИНН: "&amp;IF(ISBLANK(Оферта_ИНН)," ",Оферта_ИНН)</f>
        <v xml:space="preserve">ИНН:  </v>
      </c>
      <c r="C6" s="342"/>
      <c r="D6" s="112"/>
      <c r="E6" s="113"/>
      <c r="F6" s="113"/>
      <c r="G6" s="113"/>
      <c r="H6" s="113"/>
      <c r="I6" s="113"/>
      <c r="J6" s="113"/>
      <c r="K6" s="113"/>
    </row>
    <row r="7" spans="1:11" ht="25.5" customHeight="1" x14ac:dyDescent="0.25">
      <c r="A7" s="114"/>
      <c r="B7" s="343" t="s">
        <v>57</v>
      </c>
      <c r="C7" s="343"/>
      <c r="D7" s="115"/>
      <c r="E7" s="116"/>
      <c r="F7" s="116"/>
      <c r="G7" s="116"/>
      <c r="H7" s="116"/>
      <c r="I7" s="116"/>
      <c r="J7" s="116"/>
      <c r="K7" s="116"/>
    </row>
    <row r="8" spans="1:11" s="182" customFormat="1" ht="31.5" customHeight="1" x14ac:dyDescent="0.25">
      <c r="A8" s="334"/>
      <c r="B8" s="338" t="s">
        <v>14</v>
      </c>
      <c r="C8" s="338" t="s">
        <v>59</v>
      </c>
      <c r="D8" s="338" t="s">
        <v>211</v>
      </c>
      <c r="E8" s="335" t="s">
        <v>63</v>
      </c>
      <c r="F8" s="336"/>
      <c r="G8" s="337"/>
      <c r="H8" s="338" t="s">
        <v>64</v>
      </c>
      <c r="I8" s="335" t="s">
        <v>427</v>
      </c>
      <c r="J8" s="336"/>
      <c r="K8" s="117" t="s">
        <v>428</v>
      </c>
    </row>
    <row r="9" spans="1:11" s="182" customFormat="1" ht="33.75" customHeight="1" x14ac:dyDescent="0.25">
      <c r="A9" s="334"/>
      <c r="B9" s="339"/>
      <c r="C9" s="339"/>
      <c r="D9" s="339"/>
      <c r="E9" s="117" t="s">
        <v>60</v>
      </c>
      <c r="F9" s="117" t="s">
        <v>62</v>
      </c>
      <c r="G9" s="117" t="s">
        <v>61</v>
      </c>
      <c r="H9" s="339"/>
      <c r="I9" s="118" t="s">
        <v>10</v>
      </c>
      <c r="J9" s="118" t="s">
        <v>429</v>
      </c>
      <c r="K9" s="118" t="s">
        <v>225</v>
      </c>
    </row>
    <row r="10" spans="1:11" ht="15" customHeight="1" x14ac:dyDescent="0.25">
      <c r="A10" s="119"/>
      <c r="B10" s="196" t="s">
        <v>83</v>
      </c>
      <c r="C10" s="196" t="s">
        <v>84</v>
      </c>
      <c r="D10" s="196" t="s">
        <v>85</v>
      </c>
      <c r="E10" s="196" t="s">
        <v>86</v>
      </c>
      <c r="F10" s="196" t="s">
        <v>87</v>
      </c>
      <c r="G10" s="196" t="s">
        <v>88</v>
      </c>
      <c r="H10" s="196" t="s">
        <v>89</v>
      </c>
      <c r="I10" s="196" t="s">
        <v>90</v>
      </c>
      <c r="J10" s="196" t="s">
        <v>91</v>
      </c>
      <c r="K10" s="196" t="s">
        <v>92</v>
      </c>
    </row>
    <row r="11" spans="1:11" s="183" customFormat="1" ht="25.5" customHeight="1" x14ac:dyDescent="0.25">
      <c r="B11" s="120" t="s">
        <v>469</v>
      </c>
      <c r="C11" s="120" t="s">
        <v>66</v>
      </c>
      <c r="D11" s="120" t="s">
        <v>212</v>
      </c>
      <c r="E11" s="120"/>
      <c r="F11" s="121"/>
      <c r="G11" s="120"/>
      <c r="H11" s="120"/>
      <c r="I11" s="120"/>
      <c r="J11" s="121"/>
      <c r="K11" s="121"/>
    </row>
    <row r="12" spans="1:11" s="183" customFormat="1" ht="25.5" customHeight="1" x14ac:dyDescent="0.25">
      <c r="B12" s="120" t="s">
        <v>470</v>
      </c>
      <c r="C12" s="120"/>
      <c r="D12" s="120" t="s">
        <v>213</v>
      </c>
      <c r="E12" s="120"/>
      <c r="F12" s="121"/>
      <c r="G12" s="120"/>
      <c r="H12" s="120"/>
      <c r="I12" s="120"/>
      <c r="J12" s="121"/>
      <c r="K12" s="121"/>
    </row>
    <row r="13" spans="1:11" s="183" customFormat="1" ht="25.5" customHeight="1" x14ac:dyDescent="0.25">
      <c r="B13" s="120" t="s">
        <v>471</v>
      </c>
      <c r="C13" s="120"/>
      <c r="D13" s="120" t="s">
        <v>214</v>
      </c>
      <c r="E13" s="120"/>
      <c r="F13" s="121"/>
      <c r="G13" s="120"/>
      <c r="H13" s="120"/>
      <c r="I13" s="120"/>
      <c r="J13" s="121"/>
      <c r="K13" s="121"/>
    </row>
    <row r="14" spans="1:11" s="183" customFormat="1" ht="25.5" customHeight="1" x14ac:dyDescent="0.25">
      <c r="B14" s="120" t="s">
        <v>47</v>
      </c>
      <c r="C14" s="120"/>
      <c r="D14" s="120" t="s">
        <v>215</v>
      </c>
      <c r="E14" s="120"/>
      <c r="F14" s="121"/>
      <c r="G14" s="120"/>
      <c r="H14" s="120"/>
      <c r="I14" s="120"/>
      <c r="J14" s="121"/>
      <c r="K14" s="121"/>
    </row>
    <row r="15" spans="1:11" s="183" customFormat="1" ht="25.5" customHeight="1" x14ac:dyDescent="0.25">
      <c r="B15" s="120" t="s">
        <v>469</v>
      </c>
      <c r="C15" s="120" t="s">
        <v>67</v>
      </c>
      <c r="D15" s="120" t="s">
        <v>216</v>
      </c>
      <c r="E15" s="120"/>
      <c r="F15" s="121"/>
      <c r="G15" s="120"/>
      <c r="H15" s="120"/>
      <c r="I15" s="120"/>
      <c r="J15" s="121"/>
      <c r="K15" s="121"/>
    </row>
    <row r="16" spans="1:11" s="183" customFormat="1" ht="25.5" customHeight="1" x14ac:dyDescent="0.25">
      <c r="B16" s="120" t="s">
        <v>470</v>
      </c>
      <c r="C16" s="120"/>
      <c r="D16" s="120" t="s">
        <v>217</v>
      </c>
      <c r="E16" s="120"/>
      <c r="F16" s="121"/>
      <c r="G16" s="120"/>
      <c r="H16" s="120"/>
      <c r="I16" s="120"/>
      <c r="J16" s="121"/>
      <c r="K16" s="121"/>
    </row>
    <row r="17" spans="2:11" s="183" customFormat="1" ht="25.5" customHeight="1" x14ac:dyDescent="0.25">
      <c r="B17" s="120" t="s">
        <v>471</v>
      </c>
      <c r="C17" s="120"/>
      <c r="D17" s="120" t="s">
        <v>218</v>
      </c>
      <c r="E17" s="120"/>
      <c r="F17" s="121"/>
      <c r="G17" s="120"/>
      <c r="H17" s="120"/>
      <c r="I17" s="120"/>
      <c r="J17" s="121"/>
      <c r="K17" s="121"/>
    </row>
    <row r="18" spans="2:11" s="183" customFormat="1" ht="25.5" customHeight="1" x14ac:dyDescent="0.25">
      <c r="B18" s="120" t="s">
        <v>47</v>
      </c>
      <c r="C18" s="120"/>
      <c r="D18" s="120" t="s">
        <v>219</v>
      </c>
      <c r="E18" s="120"/>
      <c r="F18" s="121"/>
      <c r="G18" s="120"/>
      <c r="H18" s="120"/>
      <c r="I18" s="120"/>
      <c r="J18" s="121"/>
      <c r="K18" s="121"/>
    </row>
    <row r="19" spans="2:11" s="183" customFormat="1" ht="25.5" customHeight="1" x14ac:dyDescent="0.25">
      <c r="B19" s="120" t="s">
        <v>469</v>
      </c>
      <c r="C19" s="120" t="s">
        <v>56</v>
      </c>
      <c r="D19" s="120" t="s">
        <v>220</v>
      </c>
      <c r="E19" s="120"/>
      <c r="F19" s="121"/>
      <c r="G19" s="120"/>
      <c r="H19" s="120"/>
      <c r="I19" s="120"/>
      <c r="J19" s="121"/>
      <c r="K19" s="121"/>
    </row>
    <row r="20" spans="2:11" s="183" customFormat="1" ht="25.5" customHeight="1" x14ac:dyDescent="0.25">
      <c r="B20" s="120" t="s">
        <v>470</v>
      </c>
      <c r="C20" s="120"/>
      <c r="D20" s="120" t="s">
        <v>221</v>
      </c>
      <c r="E20" s="120"/>
      <c r="F20" s="121"/>
      <c r="G20" s="120"/>
      <c r="H20" s="120"/>
      <c r="I20" s="120"/>
      <c r="J20" s="121"/>
      <c r="K20" s="121"/>
    </row>
    <row r="21" spans="2:11" s="183" customFormat="1" ht="25.5" customHeight="1" x14ac:dyDescent="0.25">
      <c r="B21" s="120" t="s">
        <v>471</v>
      </c>
      <c r="C21" s="120"/>
      <c r="D21" s="120" t="s">
        <v>222</v>
      </c>
      <c r="E21" s="120"/>
      <c r="F21" s="121"/>
      <c r="G21" s="120"/>
      <c r="H21" s="120"/>
      <c r="I21" s="120"/>
      <c r="J21" s="121"/>
      <c r="K21" s="121"/>
    </row>
    <row r="22" spans="2:11" s="183" customFormat="1" ht="25.5" customHeight="1" x14ac:dyDescent="0.25">
      <c r="B22" s="120" t="s">
        <v>47</v>
      </c>
      <c r="C22" s="120"/>
      <c r="D22" s="120" t="s">
        <v>223</v>
      </c>
      <c r="E22" s="120"/>
      <c r="F22" s="121"/>
      <c r="G22" s="120"/>
      <c r="H22" s="120"/>
      <c r="I22" s="120"/>
      <c r="J22" s="121"/>
      <c r="K22" s="121"/>
    </row>
    <row r="23" spans="2:11" s="183" customFormat="1" x14ac:dyDescent="0.25"/>
    <row r="24" spans="2:11" s="183" customFormat="1" x14ac:dyDescent="0.25"/>
    <row r="25" spans="2:11" s="183" customFormat="1" x14ac:dyDescent="0.25"/>
    <row r="26" spans="2:11" s="183" customFormat="1" x14ac:dyDescent="0.25"/>
    <row r="27" spans="2:11" s="183" customFormat="1" x14ac:dyDescent="0.25"/>
    <row r="28" spans="2:11" s="183" customFormat="1" x14ac:dyDescent="0.25"/>
    <row r="29" spans="2:11" s="183" customFormat="1" x14ac:dyDescent="0.25"/>
    <row r="30" spans="2:11" s="183" customFormat="1" x14ac:dyDescent="0.25"/>
    <row r="31" spans="2:11" s="183" customFormat="1" x14ac:dyDescent="0.25"/>
    <row r="32" spans="2:11" s="183" customFormat="1" x14ac:dyDescent="0.25"/>
    <row r="33" s="183" customFormat="1" x14ac:dyDescent="0.25"/>
    <row r="34" s="183" customFormat="1" x14ac:dyDescent="0.25"/>
    <row r="35" s="183"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B2:K2"/>
    <mergeCell ref="B4:K4"/>
    <mergeCell ref="B6:C6"/>
    <mergeCell ref="I8:J8"/>
    <mergeCell ref="B7:C7"/>
    <mergeCell ref="A8:A9"/>
    <mergeCell ref="E8:G8"/>
    <mergeCell ref="H8:H9"/>
    <mergeCell ref="B8:B9"/>
    <mergeCell ref="C8:C9"/>
    <mergeCell ref="D8:D9"/>
  </mergeCells>
  <phoneticPr fontId="3" type="noConversion"/>
  <conditionalFormatting sqref="A8:H8 A9:J22 K10 A5:B7 D5:J7">
    <cfRule type="expression" dxfId="38" priority="4">
      <formula>AND(CELL("защита", A5)=0, NOT(ISBLANK(A5)))</formula>
    </cfRule>
    <cfRule type="expression" dxfId="37" priority="5">
      <formula>AND(CELL("защита", A5)=0, ISBLANK(A5))</formula>
    </cfRule>
    <cfRule type="expression" dxfId="36" priority="6">
      <formula>CELL("защита", A5)=0</formula>
    </cfRule>
  </conditionalFormatting>
  <conditionalFormatting sqref="K5:K7 K9 K11:K22">
    <cfRule type="expression" dxfId="35" priority="1">
      <formula>AND(CELL("защита", K5)=0, NOT(ISBLANK(K5)))</formula>
    </cfRule>
    <cfRule type="expression" dxfId="34" priority="2">
      <formula>AND(CELL("защита", K5)=0, ISBLANK(K5))</formula>
    </cfRule>
    <cfRule type="expression" dxfId="33" priority="3">
      <formula>CELL("защита", K5)=0</formula>
    </cfRule>
  </conditionalFormatting>
  <dataValidations count="4">
    <dataValidation type="list" allowBlank="1" showInputMessage="1" showErrorMessage="1" sqref="C12:C22">
      <formula1>INDIRECT("КатегорияСпециалиста[Категория специалиста]")</formula1>
    </dataValidation>
    <dataValidation type="whole" operator="greaterThan" allowBlank="1" showInputMessage="1" showErrorMessage="1" prompt="Только целое число &gt; 0" sqref="J11:K22">
      <formula1>0</formula1>
    </dataValidation>
    <dataValidation type="whole" operator="greaterThanOrEqual" allowBlank="1" showInputMessage="1" showErrorMessage="1" prompt="Только целое число &gt; 1920" sqref="F11:F22">
      <formula1>1920</formula1>
    </dataValidation>
    <dataValidation type="list" allowBlank="1" showInputMessage="1" showErrorMessage="1" sqref="C11">
      <formula1>INDIRECT("КатегорияСпециалиста[Категория специалиста]")</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3.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4C14AA81-9BB1-4971-B518-7E615947A80E}">
  <ds:schemaRefs/>
</ds:datastoreItem>
</file>

<file path=customXml/itemProps2.xml><?xml version="1.0" encoding="utf-8"?>
<ds:datastoreItem xmlns:ds="http://schemas.openxmlformats.org/officeDocument/2006/customXml" ds:itemID="{94C5008B-44DA-40AD-8D69-5CBC0C9616E7}">
  <ds:schemaRefs>
    <ds:schemaRef ds:uri="http://schemas.microsoft.com/DataMashup"/>
  </ds:schemaRefs>
</ds:datastoreItem>
</file>

<file path=customXml/itemProps3.xml><?xml version="1.0" encoding="utf-8"?>
<ds:datastoreItem xmlns:ds="http://schemas.openxmlformats.org/officeDocument/2006/customXml" ds:itemID="{C67E4BC4-E4CE-4B71-85A2-5F8B723187D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73</vt:i4>
      </vt:variant>
    </vt:vector>
  </HeadingPairs>
  <TitlesOfParts>
    <vt:vector size="90"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ЗамечанияПредложения</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Макаренко Наталия</cp:lastModifiedBy>
  <cp:lastPrinted>2022-12-07T03:35:38Z</cp:lastPrinted>
  <dcterms:created xsi:type="dcterms:W3CDTF">2015-06-05T18:19:34Z</dcterms:created>
  <dcterms:modified xsi:type="dcterms:W3CDTF">2024-02-15T02:43:33Z</dcterms:modified>
  <cp:category>Формы;Закупочная документация</cp:category>
</cp:coreProperties>
</file>