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8_ЛОТ 1.3_В3иС\Договор\Приложение №1 к ТЗ - Ведомости объемов работ\"/>
    </mc:Choice>
  </mc:AlternateContent>
  <bookViews>
    <workbookView xWindow="32760" yWindow="60" windowWidth="7500" windowHeight="4245"/>
  </bookViews>
  <sheets>
    <sheet name="ВедомостьОР" sheetId="2" r:id="rId1"/>
  </sheets>
  <definedNames>
    <definedName name="Print_Titles" localSheetId="0">ВедомостьОР!$11:$11</definedName>
    <definedName name="_xlnm.Print_Titles" localSheetId="0">ВедомостьОР!$11:$11</definedName>
    <definedName name="_xlnm.Print_Area" localSheetId="0">ВедомостьОР!$A$1:$E$73</definedName>
  </definedNames>
  <calcPr calcId="162913"/>
</workbook>
</file>

<file path=xl/calcChain.xml><?xml version="1.0" encoding="utf-8"?>
<calcChain xmlns="http://schemas.openxmlformats.org/spreadsheetml/2006/main">
  <c r="D68" i="2" l="1"/>
  <c r="D61" i="2"/>
  <c r="D60" i="2"/>
  <c r="D57" i="2"/>
  <c r="D54" i="2"/>
  <c r="D53" i="2"/>
  <c r="D52" i="2"/>
  <c r="D51" i="2"/>
  <c r="D48" i="2"/>
  <c r="D40" i="2"/>
  <c r="D33" i="2"/>
  <c r="D32" i="2"/>
  <c r="D23" i="2"/>
  <c r="D29" i="2"/>
  <c r="D25" i="2"/>
  <c r="D26" i="2"/>
  <c r="D24" i="2"/>
  <c r="D20" i="2"/>
</calcChain>
</file>

<file path=xl/comments1.xml><?xml version="1.0" encoding="utf-8"?>
<comments xmlns="http://schemas.openxmlformats.org/spreadsheetml/2006/main">
  <authors>
    <author>Сергей</author>
    <author>G_Alex</author>
    <author>Алексей</author>
    <author>&lt;&gt;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порядку (в актах выполненных работ)&gt;</t>
        </r>
      </text>
    </comment>
    <comment ref="B12" authorId="1" shapeId="0">
      <text>
        <r>
          <rPr>
            <sz val="10"/>
            <color indexed="81"/>
            <rFont val="Tahoma"/>
            <family val="2"/>
          </rPr>
          <t xml:space="preserve"> ЛокСмета::&lt;Наименование (текстовая часть) расценки&gt;</t>
        </r>
      </text>
    </comment>
    <comment ref="C12" authorId="1" shapeId="0">
      <text>
        <r>
          <rPr>
            <sz val="10"/>
            <color indexed="81"/>
            <rFont val="Tahoma"/>
            <family val="2"/>
          </rPr>
          <t xml:space="preserve"> ЛокСмета::&lt;Ед. измерения по расценке&gt;</t>
        </r>
      </text>
    </comment>
    <comment ref="D12" authorId="1" shapeId="0">
      <text>
        <r>
          <rPr>
            <sz val="10"/>
            <color indexed="81"/>
            <rFont val="Tahoma"/>
            <family val="2"/>
          </rPr>
          <t xml:space="preserve"> ЛокСмета::&lt;Количество всего (физ. объем) по позиции&gt;</t>
        </r>
      </text>
    </comment>
    <comment ref="E1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ЛокСмета::&lt;Формулы из таблицы расчета (объединённые)&gt; &lt;Формула расчета физ. объема&gt;</t>
        </r>
      </text>
    </comment>
    <comment ref="A7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7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<sst xmlns="http://schemas.openxmlformats.org/spreadsheetml/2006/main" count="171" uniqueCount="68">
  <si>
    <t>№ пп</t>
  </si>
  <si>
    <t>Ведомость объёмов работ</t>
  </si>
  <si>
    <t>Наименование работ</t>
  </si>
  <si>
    <t>Ед.
изм.</t>
  </si>
  <si>
    <t>Кол-во</t>
  </si>
  <si>
    <t>Формула расчёта, расчёт объёмов работ и расхода материалов</t>
  </si>
  <si>
    <t>Устройство железобетонных фундаментов под мачты №9 и №10 в рамках реализации проекта "Увеличение мощности перевалки АО "Дальтрансуголь" до 40 млн. тонн угля в год".</t>
  </si>
  <si>
    <t>1</t>
  </si>
  <si>
    <t>рыхление гидромолотом на базе экскаватора кального грунта 6 группы</t>
  </si>
  <si>
    <t>м3</t>
  </si>
  <si>
    <t>2</t>
  </si>
  <si>
    <t>разработка грунта с погрузкой на автомобили-самосвалы в котлованах экскаваторами с ковшом вместимостью 0,63м3, группа грунтов 5</t>
  </si>
  <si>
    <t>3</t>
  </si>
  <si>
    <t>доработка вручную, зачистка дна и стенок с выкидкой грунта в ктолованах и траншеях, разработанных механизированным способом</t>
  </si>
  <si>
    <t>4</t>
  </si>
  <si>
    <t>погрузка и вывоз грунта а/самосвалами на расстояние до 1км</t>
  </si>
  <si>
    <t>5</t>
  </si>
  <si>
    <t>6</t>
  </si>
  <si>
    <t xml:space="preserve">Выравнивающая подсыпка со слоем тощего бетона 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</si>
  <si>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</si>
  <si>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</si>
  <si>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</si>
  <si>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</si>
  <si>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</si>
  <si>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</si>
  <si>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</si>
  <si>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</si>
  <si>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</si>
  <si>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Бетонная подготовка под столбчатые фундаменты, Бетон В 7,5</t>
  </si>
  <si>
    <t>Устройство фундамента под мачту №9</t>
  </si>
  <si>
    <t>арматура d=22-А400</t>
  </si>
  <si>
    <t>т.н</t>
  </si>
  <si>
    <t>шт.</t>
  </si>
  <si>
    <t>устройство столбчатых фундаментов Фм-1</t>
  </si>
  <si>
    <t>анкерная база АБ-1 (Болт 5М42х500 09Г2С-4 ГОСТ 24379.1-2012, шайба квадратная 140х140мм, кондуктор)</t>
  </si>
  <si>
    <t>комплект / т.н</t>
  </si>
  <si>
    <t xml:space="preserve">4 шт.  / 0,247   </t>
  </si>
  <si>
    <t>арматура d=12-А400</t>
  </si>
  <si>
    <t>арматура d=12-А240</t>
  </si>
  <si>
    <t>арматура d=6-А240</t>
  </si>
  <si>
    <t>м2</t>
  </si>
  <si>
    <t>устройство обмазочной гидроизоляции столбчатых фундаментов ФМ-1 в 2 слоя (Технониколь)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</si>
  <si>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</si>
  <si>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</si>
  <si>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</si>
  <si>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</si>
  <si>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</si>
  <si>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</si>
  <si>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</si>
  <si>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</si>
  <si>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</si>
  <si>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</si>
  <si>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</si>
  <si>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устройство фундаментных плит ПМ-1</t>
  </si>
  <si>
    <t>арматура d=8-А240</t>
  </si>
  <si>
    <t>Бетонирование фундаментных плит ПМ-1 , Бетон В 25, F150, W6</t>
  </si>
  <si>
    <t>Бетонирование столбчатых фундаментов Фм-1 , Бетон В 25, F150, W6</t>
  </si>
  <si>
    <t>объем с учетом 2 слоев</t>
  </si>
  <si>
    <t>засыпка фундаментов Фм-1 отсевом с уплотнением под основание фундаментной плиты Пм-1</t>
  </si>
  <si>
    <t>Устройство основания из отсева С6 с уплотнением под фундамент H=0,5</t>
  </si>
  <si>
    <t>монтаж распорных анкеров L=0,3, D=24мм</t>
  </si>
  <si>
    <t>устройство отверстий в фундаментах Фм-1 под монтаж связей, L=0,2, D=24мм</t>
  </si>
  <si>
    <t>Устройство связей фундаментов, швеллер П20 L=6000м.п.</t>
  </si>
  <si>
    <t>Устройство антикоррозийной защиты связей фундаментов</t>
  </si>
  <si>
    <t>Устройство обратной засыпки фундаментов с послойным уплотнением отсевом или непучинистым грунтом</t>
  </si>
  <si>
    <t>Устройство фундамента под мачту №10</t>
  </si>
  <si>
    <t>Приложение №6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</si>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</sst>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2"/>
      <color theme="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7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62">
    <xf numFmtId="0" fontId="0" fillId="0" borderId="0" xfId="0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Border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0" fontId="7" fillId="0" borderId="0" xfId="0" applyFont="1" applyBorder="1"/>
    <xf numFmtId="0" fontId="9" fillId="0" borderId="1" xfId="0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Border="1"/>
    <xf numFmtId="0" fontId="11" fillId="0" borderId="0" xfId="11" applyFont="1" applyBorder="1">
      <alignment horizontal="center"/>
    </xf>
    <xf numFmtId="0" fontId="11" fillId="0" borderId="0" xfId="1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left" vertical="top"/>
    </xf>
    <xf numFmtId="0" fontId="11" fillId="0" borderId="0" xfId="5" applyFont="1">
      <alignment horizontal="right" vertical="top" wrapText="1"/>
    </xf>
    <xf numFmtId="0" fontId="9" fillId="0" borderId="1" xfId="0" applyFont="1" applyBorder="1" applyAlignment="1">
      <alignment horizontal="center" vertical="center"/>
    </xf>
    <xf numFmtId="0" fontId="11" fillId="0" borderId="0" xfId="0" applyNumberFormat="1" applyFont="1" applyBorder="1" applyAlignment="1">
      <alignment horizontal="right" vertical="top" wrapText="1"/>
    </xf>
    <xf numFmtId="0" fontId="11" fillId="0" borderId="0" xfId="0" applyNumberFormat="1" applyFont="1" applyBorder="1" applyAlignment="1">
      <alignment horizontal="center" vertical="top" wrapText="1"/>
    </xf>
    <xf numFmtId="0" fontId="10" fillId="0" borderId="2" xfId="11" applyFont="1" applyBorder="1">
      <alignment horizontal="center"/>
    </xf>
    <xf numFmtId="0" fontId="10" fillId="0" borderId="2" xfId="11" applyFont="1" applyBorder="1" applyAlignment="1">
      <alignment horizontal="left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2" xfId="0" applyNumberFormat="1" applyFont="1" applyBorder="1" applyAlignment="1">
      <alignment horizontal="right" vertical="top" wrapText="1"/>
    </xf>
    <xf numFmtId="0" fontId="11" fillId="0" borderId="2" xfId="0" applyNumberFormat="1" applyFont="1" applyBorder="1" applyAlignment="1">
      <alignment horizontal="left" vertical="top" wrapText="1"/>
    </xf>
    <xf numFmtId="0" fontId="11" fillId="0" borderId="2" xfId="0" applyNumberFormat="1" applyFont="1" applyBorder="1" applyAlignment="1">
      <alignment horizontal="center" vertical="top" wrapText="1"/>
    </xf>
    <xf numFmtId="0" fontId="11" fillId="0" borderId="1" xfId="14" applyFont="1" applyBorder="1" applyAlignment="1">
      <alignment vertical="center" wrapText="1"/>
    </xf>
    <xf numFmtId="0" fontId="16" fillId="0" borderId="0" xfId="0" applyFont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right" vertical="top" wrapText="1"/>
    </xf>
    <xf numFmtId="49" fontId="6" fillId="0" borderId="0" xfId="0" applyNumberFormat="1" applyFont="1" applyFill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2" xfId="11" applyNumberFormat="1" applyFont="1" applyFill="1" applyBorder="1">
      <alignment horizontal="center"/>
    </xf>
    <xf numFmtId="49" fontId="11" fillId="0" borderId="0" xfId="0" applyNumberFormat="1" applyFont="1" applyFill="1" applyBorder="1" applyAlignment="1">
      <alignment horizontal="right" vertical="top" wrapText="1"/>
    </xf>
    <xf numFmtId="49" fontId="11" fillId="0" borderId="0" xfId="0" applyNumberFormat="1" applyFont="1" applyFill="1"/>
    <xf numFmtId="49" fontId="11" fillId="0" borderId="0" xfId="20" applyNumberFormat="1" applyFont="1" applyFill="1">
      <alignment horizontal="left" vertical="top"/>
    </xf>
    <xf numFmtId="49" fontId="6" fillId="0" borderId="0" xfId="0" applyNumberFormat="1" applyFont="1" applyFill="1"/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center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6" fillId="0" borderId="1" xfId="0" applyNumberFormat="1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49" fontId="6" fillId="0" borderId="3" xfId="0" applyNumberFormat="1" applyFont="1" applyFill="1" applyBorder="1"/>
    <xf numFmtId="49" fontId="6" fillId="0" borderId="4" xfId="0" applyNumberFormat="1" applyFont="1" applyBorder="1" applyAlignment="1">
      <alignment horizontal="left" vertical="top"/>
    </xf>
    <xf numFmtId="0" fontId="6" fillId="0" borderId="4" xfId="0" applyFont="1" applyBorder="1"/>
    <xf numFmtId="0" fontId="10" fillId="0" borderId="5" xfId="0" applyFont="1" applyBorder="1" applyAlignment="1">
      <alignment horizontal="right"/>
    </xf>
    <xf numFmtId="49" fontId="6" fillId="0" borderId="3" xfId="0" applyNumberFormat="1" applyFont="1" applyFill="1" applyBorder="1" applyAlignment="1">
      <alignment horizontal="center"/>
    </xf>
    <xf numFmtId="49" fontId="6" fillId="0" borderId="4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Обычный_Мои данные" xfId="14"/>
    <cellStyle name="Параметр" xfId="15"/>
    <cellStyle name="ПеременныеСметы" xfId="16"/>
    <cellStyle name="РесСмета" xfId="17"/>
    <cellStyle name="СводкаСтоимРаб" xfId="18"/>
    <cellStyle name="Титул" xfId="19"/>
    <cellStyle name="Хвост" xfId="20"/>
    <cellStyle name="Экспертиза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showGridLines="0" tabSelected="1" view="pageBreakPreview" zoomScale="126" zoomScaleNormal="85" zoomScaleSheetLayoutView="85" workbookViewId="0">
      <selection activeCell="A7" sqref="A7:E7"/>
    </sheetView>
  </sheetViews>
  <sheetFormatPr defaultRowHeight="12" x14ac:dyDescent="0.2"/>
  <cols>
    <col min="1" max="1" width="8.42578125" style="40" customWidth="1"/>
    <col min="2" max="2" width="55.140625" style="5" customWidth="1"/>
    <col min="3" max="3" width="13.5703125" style="3" customWidth="1"/>
    <col min="4" max="4" width="18.42578125" style="3" customWidth="1"/>
    <col min="5" max="5" width="31.7109375" style="3" customWidth="1"/>
    <col min="6" max="6" width="26.42578125" style="4" customWidth="1"/>
    <col min="7" max="7" width="30.42578125" style="4" customWidth="1"/>
    <col min="8" max="8" width="9.85546875" style="4" bestFit="1" customWidth="1"/>
    <col min="9" max="16384" width="9.140625" style="4"/>
  </cols>
  <sheetData>
    <row r="1" spans="1:6" x14ac:dyDescent="0.2">
      <c r="A1" s="56"/>
      <c r="B1" s="57"/>
      <c r="C1" s="57"/>
      <c r="D1" s="57"/>
      <c r="E1" s="58"/>
    </row>
    <row r="2" spans="1:6" ht="12.75" customHeight="1" x14ac:dyDescent="0.25">
      <c r="A2" s="59" t="s">
        <v>66</v>
      </c>
      <c r="B2" s="60"/>
      <c r="C2" s="60"/>
      <c r="D2" s="60"/>
      <c r="E2" s="61"/>
    </row>
    <row r="3" spans="1:6" ht="15" x14ac:dyDescent="0.25">
      <c r="A3" s="52"/>
      <c r="B3" s="53"/>
      <c r="C3" s="54"/>
      <c r="D3" s="54"/>
      <c r="E3" s="55" t="s">
        <v>67</v>
      </c>
    </row>
    <row r="4" spans="1:6" x14ac:dyDescent="0.2">
      <c r="A4" s="51"/>
      <c r="B4" s="51"/>
      <c r="C4" s="51"/>
      <c r="D4" s="51"/>
      <c r="E4" s="51"/>
    </row>
    <row r="5" spans="1:6" x14ac:dyDescent="0.2">
      <c r="A5" s="51"/>
      <c r="B5" s="51"/>
      <c r="C5" s="51"/>
      <c r="D5" s="51"/>
      <c r="E5" s="51"/>
    </row>
    <row r="6" spans="1:6" x14ac:dyDescent="0.2">
      <c r="A6" s="51"/>
      <c r="B6" s="51"/>
      <c r="C6" s="51"/>
      <c r="D6" s="51"/>
      <c r="E6" s="51"/>
    </row>
    <row r="7" spans="1:6" s="8" customFormat="1" ht="18" x14ac:dyDescent="0.25">
      <c r="A7" s="45" t="s">
        <v>1</v>
      </c>
      <c r="B7" s="45"/>
      <c r="C7" s="45"/>
      <c r="D7" s="45"/>
      <c r="E7" s="45"/>
    </row>
    <row r="8" spans="1:6" s="8" customFormat="1" ht="33" customHeight="1" x14ac:dyDescent="0.2">
      <c r="A8" s="50" t="s">
        <v>6</v>
      </c>
      <c r="B8" s="50"/>
      <c r="C8" s="50"/>
      <c r="D8" s="50"/>
      <c r="E8" s="50"/>
    </row>
    <row r="9" spans="1:6" x14ac:dyDescent="0.2">
      <c r="A9" s="33"/>
      <c r="B9" s="7"/>
      <c r="C9" s="2"/>
      <c r="D9" s="1"/>
      <c r="E9" s="6"/>
    </row>
    <row r="10" spans="1:6" s="13" customFormat="1" ht="42.75" x14ac:dyDescent="0.2">
      <c r="A10" s="34" t="s">
        <v>0</v>
      </c>
      <c r="B10" s="11" t="s">
        <v>2</v>
      </c>
      <c r="C10" s="11" t="s">
        <v>3</v>
      </c>
      <c r="D10" s="11" t="s">
        <v>4</v>
      </c>
      <c r="E10" s="30" t="s">
        <v>5</v>
      </c>
    </row>
    <row r="11" spans="1:6" s="14" customFormat="1" ht="14.25" x14ac:dyDescent="0.2">
      <c r="A11" s="35">
        <v>1</v>
      </c>
      <c r="B11" s="9">
        <v>3</v>
      </c>
      <c r="C11" s="9">
        <v>4</v>
      </c>
      <c r="D11" s="9">
        <v>5</v>
      </c>
      <c r="E11" s="19"/>
    </row>
    <row r="12" spans="1:6" s="14" customFormat="1" ht="15" x14ac:dyDescent="0.25">
      <c r="A12" s="36"/>
      <c r="B12" s="22"/>
      <c r="C12" s="22"/>
      <c r="D12" s="22"/>
      <c r="E12" s="23"/>
      <c r="F12" s="15"/>
    </row>
    <row r="13" spans="1:6" s="16" customFormat="1" ht="15.75" x14ac:dyDescent="0.2">
      <c r="A13" s="46" t="s">
        <v>29</v>
      </c>
      <c r="B13" s="47"/>
      <c r="C13" s="47"/>
      <c r="D13" s="47"/>
      <c r="E13" s="47"/>
    </row>
    <row r="14" spans="1:6" s="16" customFormat="1" ht="14.25" x14ac:dyDescent="0.2">
      <c r="A14" s="48"/>
      <c r="B14" s="49"/>
      <c r="C14" s="49"/>
      <c r="D14" s="49"/>
      <c r="E14" s="49"/>
      <c r="F14" s="31"/>
    </row>
    <row r="15" spans="1:6" s="16" customFormat="1" ht="28.5" x14ac:dyDescent="0.2">
      <c r="A15" s="32" t="s">
        <v>7</v>
      </c>
      <c r="B15" s="41" t="s">
        <v>8</v>
      </c>
      <c r="C15" s="42" t="s">
        <v>9</v>
      </c>
      <c r="D15" s="43">
        <v>625.45000000000005</v>
      </c>
      <c r="E15" s="42"/>
    </row>
    <row r="16" spans="1:6" s="16" customFormat="1" ht="42.75" x14ac:dyDescent="0.2">
      <c r="A16" s="32" t="s">
        <v>10</v>
      </c>
      <c r="B16" s="25" t="s">
        <v>11</v>
      </c>
      <c r="C16" s="42" t="s">
        <v>9</v>
      </c>
      <c r="D16" s="24">
        <v>607.4</v>
      </c>
      <c r="E16" s="25"/>
    </row>
    <row r="17" spans="1:5" s="16" customFormat="1" ht="42.75" x14ac:dyDescent="0.2">
      <c r="A17" s="32" t="s">
        <v>12</v>
      </c>
      <c r="B17" s="41" t="s">
        <v>13</v>
      </c>
      <c r="C17" s="42" t="s">
        <v>9</v>
      </c>
      <c r="D17" s="43">
        <v>18.05</v>
      </c>
      <c r="E17" s="41"/>
    </row>
    <row r="18" spans="1:5" s="16" customFormat="1" ht="28.5" x14ac:dyDescent="0.2">
      <c r="A18" s="32" t="s">
        <v>14</v>
      </c>
      <c r="B18" s="41" t="s">
        <v>15</v>
      </c>
      <c r="C18" s="42" t="s">
        <v>9</v>
      </c>
      <c r="D18" s="43">
        <v>625.45000000000005</v>
      </c>
      <c r="E18" s="41"/>
    </row>
    <row r="19" spans="1:5" s="16" customFormat="1" ht="28.5" x14ac:dyDescent="0.2">
      <c r="A19" s="32" t="s">
        <v>16</v>
      </c>
      <c r="B19" s="41" t="s">
        <v>59</v>
      </c>
      <c r="C19" s="42" t="s">
        <v>9</v>
      </c>
      <c r="D19" s="43">
        <v>41.5</v>
      </c>
      <c r="E19" s="41"/>
    </row>
    <row r="20" spans="1:5" s="16" customFormat="1" ht="14.25" x14ac:dyDescent="0.2">
      <c r="A20" s="32" t="s">
        <v>17</v>
      </c>
      <c r="B20" s="41" t="s">
        <v>18</v>
      </c>
      <c r="C20" s="42" t="s">
        <v>9</v>
      </c>
      <c r="D20" s="43">
        <f>9*9*0.1</f>
        <v>8.1</v>
      </c>
      <c r="E20" s="41"/>
    </row>
    <row r="21" spans="1:5" s="16" customFormat="1" ht="28.5" x14ac:dyDescent="0.2">
      <c r="A21" s="32" t="s">
        <v>19</v>
      </c>
      <c r="B21" s="41" t="s">
        <v>28</v>
      </c>
      <c r="C21" s="42" t="s">
        <v>9</v>
      </c>
      <c r="D21" s="43">
        <v>2.34</v>
      </c>
      <c r="E21" s="41"/>
    </row>
    <row r="22" spans="1:5" s="16" customFormat="1" ht="14.25" x14ac:dyDescent="0.2">
      <c r="A22" s="32" t="s">
        <v>20</v>
      </c>
      <c r="B22" s="41" t="s">
        <v>33</v>
      </c>
      <c r="C22" s="42" t="s">
        <v>32</v>
      </c>
      <c r="D22" s="43">
        <v>4</v>
      </c>
      <c r="E22" s="41"/>
    </row>
    <row r="23" spans="1:5" s="16" customFormat="1" ht="14.25" x14ac:dyDescent="0.2">
      <c r="A23" s="32" t="s">
        <v>21</v>
      </c>
      <c r="B23" s="41" t="s">
        <v>30</v>
      </c>
      <c r="C23" s="42" t="s">
        <v>31</v>
      </c>
      <c r="D23" s="43">
        <f>46*2.98*4/1000</f>
        <v>0.54832000000000003</v>
      </c>
      <c r="E23" s="41"/>
    </row>
    <row r="24" spans="1:5" s="16" customFormat="1" ht="14.25" x14ac:dyDescent="0.2">
      <c r="A24" s="32" t="s">
        <v>22</v>
      </c>
      <c r="B24" s="41" t="s">
        <v>37</v>
      </c>
      <c r="C24" s="42" t="s">
        <v>31</v>
      </c>
      <c r="D24" s="24">
        <f>4*0.125</f>
        <v>0.5</v>
      </c>
      <c r="E24" s="25"/>
    </row>
    <row r="25" spans="1:5" s="16" customFormat="1" ht="14.25" x14ac:dyDescent="0.2">
      <c r="A25" s="32" t="s">
        <v>23</v>
      </c>
      <c r="B25" s="41" t="s">
        <v>38</v>
      </c>
      <c r="C25" s="42" t="s">
        <v>31</v>
      </c>
      <c r="D25" s="24">
        <f>4*0.0017</f>
        <v>6.7999999999999996E-3</v>
      </c>
      <c r="E25" s="25"/>
    </row>
    <row r="26" spans="1:5" s="16" customFormat="1" ht="14.25" x14ac:dyDescent="0.2">
      <c r="A26" s="32" t="s">
        <v>24</v>
      </c>
      <c r="B26" s="41" t="s">
        <v>39</v>
      </c>
      <c r="C26" s="42" t="s">
        <v>31</v>
      </c>
      <c r="D26" s="24">
        <f>4*0.014</f>
        <v>5.6000000000000001E-2</v>
      </c>
      <c r="E26" s="25"/>
    </row>
    <row r="27" spans="1:5" s="16" customFormat="1" ht="42.75" x14ac:dyDescent="0.2">
      <c r="A27" s="32" t="s">
        <v>25</v>
      </c>
      <c r="B27" s="25" t="s">
        <v>34</v>
      </c>
      <c r="C27" s="42" t="s">
        <v>35</v>
      </c>
      <c r="D27" s="43" t="s">
        <v>36</v>
      </c>
      <c r="E27" s="25"/>
    </row>
    <row r="28" spans="1:5" s="16" customFormat="1" ht="28.5" x14ac:dyDescent="0.2">
      <c r="A28" s="32" t="s">
        <v>26</v>
      </c>
      <c r="B28" s="41" t="s">
        <v>56</v>
      </c>
      <c r="C28" s="42" t="s">
        <v>9</v>
      </c>
      <c r="D28" s="43">
        <v>10.56</v>
      </c>
      <c r="E28" s="41"/>
    </row>
    <row r="29" spans="1:5" s="16" customFormat="1" ht="28.5" x14ac:dyDescent="0.2">
      <c r="A29" s="32" t="s">
        <v>27</v>
      </c>
      <c r="B29" s="25" t="s">
        <v>41</v>
      </c>
      <c r="C29" s="26" t="s">
        <v>40</v>
      </c>
      <c r="D29" s="43">
        <f>2*51.64</f>
        <v>103.28</v>
      </c>
      <c r="E29" s="25" t="s">
        <v>57</v>
      </c>
    </row>
    <row r="30" spans="1:5" s="16" customFormat="1" ht="28.5" x14ac:dyDescent="0.2">
      <c r="A30" s="32" t="s">
        <v>42</v>
      </c>
      <c r="B30" s="28" t="s">
        <v>58</v>
      </c>
      <c r="C30" s="29" t="s">
        <v>9</v>
      </c>
      <c r="D30" s="27">
        <v>118.7</v>
      </c>
      <c r="E30" s="28"/>
    </row>
    <row r="31" spans="1:5" s="16" customFormat="1" ht="14.25" x14ac:dyDescent="0.2">
      <c r="A31" s="32" t="s">
        <v>43</v>
      </c>
      <c r="B31" s="25" t="s">
        <v>53</v>
      </c>
      <c r="C31" s="42" t="s">
        <v>32</v>
      </c>
      <c r="D31" s="43">
        <v>4</v>
      </c>
      <c r="E31" s="25"/>
    </row>
    <row r="32" spans="1:5" s="16" customFormat="1" ht="14.25" x14ac:dyDescent="0.2">
      <c r="A32" s="32" t="s">
        <v>44</v>
      </c>
      <c r="B32" s="41" t="s">
        <v>37</v>
      </c>
      <c r="C32" s="42" t="s">
        <v>31</v>
      </c>
      <c r="D32" s="24">
        <f>216*0.888*4/1000</f>
        <v>0.76723200000000003</v>
      </c>
      <c r="E32" s="25"/>
    </row>
    <row r="33" spans="1:6" s="16" customFormat="1" ht="14.25" x14ac:dyDescent="0.2">
      <c r="A33" s="32" t="s">
        <v>45</v>
      </c>
      <c r="B33" s="41" t="s">
        <v>54</v>
      </c>
      <c r="C33" s="42" t="s">
        <v>31</v>
      </c>
      <c r="D33" s="43">
        <f>22*0.395*4/1000</f>
        <v>3.4760000000000006E-2</v>
      </c>
      <c r="E33" s="41"/>
    </row>
    <row r="34" spans="1:6" s="16" customFormat="1" ht="28.5" x14ac:dyDescent="0.2">
      <c r="A34" s="32" t="s">
        <v>46</v>
      </c>
      <c r="B34" s="41" t="s">
        <v>55</v>
      </c>
      <c r="C34" s="42" t="s">
        <v>9</v>
      </c>
      <c r="D34" s="43">
        <v>16.32</v>
      </c>
      <c r="E34" s="41"/>
      <c r="F34" s="44"/>
    </row>
    <row r="35" spans="1:6" s="16" customFormat="1" ht="28.5" x14ac:dyDescent="0.2">
      <c r="A35" s="32" t="s">
        <v>47</v>
      </c>
      <c r="B35" s="25" t="s">
        <v>41</v>
      </c>
      <c r="C35" s="26" t="s">
        <v>40</v>
      </c>
      <c r="D35" s="43">
        <v>96.17</v>
      </c>
      <c r="E35" s="41" t="s">
        <v>57</v>
      </c>
    </row>
    <row r="36" spans="1:6" s="16" customFormat="1" ht="28.5" x14ac:dyDescent="0.2">
      <c r="A36" s="32" t="s">
        <v>48</v>
      </c>
      <c r="B36" s="41" t="s">
        <v>61</v>
      </c>
      <c r="C36" s="42" t="s">
        <v>32</v>
      </c>
      <c r="D36" s="43">
        <v>32</v>
      </c>
      <c r="E36" s="41"/>
    </row>
    <row r="37" spans="1:6" s="16" customFormat="1" ht="14.25" x14ac:dyDescent="0.2">
      <c r="A37" s="32" t="s">
        <v>49</v>
      </c>
      <c r="B37" s="41" t="s">
        <v>60</v>
      </c>
      <c r="C37" s="42" t="s">
        <v>32</v>
      </c>
      <c r="D37" s="43">
        <v>32</v>
      </c>
      <c r="E37" s="41"/>
    </row>
    <row r="38" spans="1:6" s="16" customFormat="1" ht="28.5" x14ac:dyDescent="0.2">
      <c r="A38" s="32" t="s">
        <v>50</v>
      </c>
      <c r="B38" s="25" t="s">
        <v>62</v>
      </c>
      <c r="C38" s="26" t="s">
        <v>31</v>
      </c>
      <c r="D38" s="24">
        <v>0.44159999999999999</v>
      </c>
      <c r="E38" s="25"/>
    </row>
    <row r="39" spans="1:6" s="16" customFormat="1" ht="28.5" x14ac:dyDescent="0.2">
      <c r="A39" s="32" t="s">
        <v>51</v>
      </c>
      <c r="B39" s="25" t="s">
        <v>63</v>
      </c>
      <c r="C39" s="26" t="s">
        <v>40</v>
      </c>
      <c r="D39" s="24">
        <v>17.8</v>
      </c>
      <c r="E39" s="25"/>
    </row>
    <row r="40" spans="1:6" s="16" customFormat="1" ht="42.75" x14ac:dyDescent="0.2">
      <c r="A40" s="32" t="s">
        <v>52</v>
      </c>
      <c r="B40" s="25" t="s">
        <v>64</v>
      </c>
      <c r="C40" s="26"/>
      <c r="D40" s="24">
        <f>625.45-41.5-8.1-2.34-10.56-118.7-16.32</f>
        <v>427.93000000000006</v>
      </c>
      <c r="E40" s="25"/>
    </row>
    <row r="41" spans="1:6" s="16" customFormat="1" ht="15.75" x14ac:dyDescent="0.2">
      <c r="A41" s="46" t="s">
        <v>65</v>
      </c>
      <c r="B41" s="47"/>
      <c r="C41" s="47"/>
      <c r="D41" s="47"/>
      <c r="E41" s="47"/>
    </row>
    <row r="42" spans="1:6" s="16" customFormat="1" ht="14.25" x14ac:dyDescent="0.2">
      <c r="A42" s="48"/>
      <c r="B42" s="49"/>
      <c r="C42" s="49"/>
      <c r="D42" s="49"/>
      <c r="E42" s="49"/>
      <c r="F42" s="31"/>
    </row>
    <row r="43" spans="1:6" s="16" customFormat="1" ht="28.5" x14ac:dyDescent="0.2">
      <c r="A43" s="32" t="s">
        <v>7</v>
      </c>
      <c r="B43" s="41" t="s">
        <v>8</v>
      </c>
      <c r="C43" s="42" t="s">
        <v>9</v>
      </c>
      <c r="D43" s="43">
        <v>625.45000000000005</v>
      </c>
      <c r="E43" s="42"/>
    </row>
    <row r="44" spans="1:6" s="16" customFormat="1" ht="42.75" x14ac:dyDescent="0.2">
      <c r="A44" s="32" t="s">
        <v>10</v>
      </c>
      <c r="B44" s="25" t="s">
        <v>11</v>
      </c>
      <c r="C44" s="42" t="s">
        <v>9</v>
      </c>
      <c r="D44" s="24">
        <v>607.4</v>
      </c>
      <c r="E44" s="25"/>
    </row>
    <row r="45" spans="1:6" s="16" customFormat="1" ht="42.75" x14ac:dyDescent="0.2">
      <c r="A45" s="32" t="s">
        <v>12</v>
      </c>
      <c r="B45" s="41" t="s">
        <v>13</v>
      </c>
      <c r="C45" s="42" t="s">
        <v>9</v>
      </c>
      <c r="D45" s="43">
        <v>18.05</v>
      </c>
      <c r="E45" s="41"/>
    </row>
    <row r="46" spans="1:6" s="16" customFormat="1" ht="28.5" x14ac:dyDescent="0.2">
      <c r="A46" s="32" t="s">
        <v>14</v>
      </c>
      <c r="B46" s="41" t="s">
        <v>15</v>
      </c>
      <c r="C46" s="42" t="s">
        <v>9</v>
      </c>
      <c r="D46" s="43">
        <v>625.45000000000005</v>
      </c>
      <c r="E46" s="41"/>
    </row>
    <row r="47" spans="1:6" s="16" customFormat="1" ht="28.5" x14ac:dyDescent="0.2">
      <c r="A47" s="32" t="s">
        <v>16</v>
      </c>
      <c r="B47" s="41" t="s">
        <v>59</v>
      </c>
      <c r="C47" s="42" t="s">
        <v>9</v>
      </c>
      <c r="D47" s="43">
        <v>41.5</v>
      </c>
      <c r="E47" s="41"/>
    </row>
    <row r="48" spans="1:6" s="16" customFormat="1" ht="14.25" x14ac:dyDescent="0.2">
      <c r="A48" s="32" t="s">
        <v>17</v>
      </c>
      <c r="B48" s="41" t="s">
        <v>18</v>
      </c>
      <c r="C48" s="42" t="s">
        <v>9</v>
      </c>
      <c r="D48" s="43">
        <f>9*9*0.1</f>
        <v>8.1</v>
      </c>
      <c r="E48" s="41"/>
    </row>
    <row r="49" spans="1:6" s="16" customFormat="1" ht="28.5" x14ac:dyDescent="0.2">
      <c r="A49" s="32" t="s">
        <v>19</v>
      </c>
      <c r="B49" s="41" t="s">
        <v>28</v>
      </c>
      <c r="C49" s="42" t="s">
        <v>9</v>
      </c>
      <c r="D49" s="43">
        <v>2.34</v>
      </c>
      <c r="E49" s="41"/>
    </row>
    <row r="50" spans="1:6" s="16" customFormat="1" ht="14.25" x14ac:dyDescent="0.2">
      <c r="A50" s="32" t="s">
        <v>20</v>
      </c>
      <c r="B50" s="41" t="s">
        <v>33</v>
      </c>
      <c r="C50" s="42" t="s">
        <v>32</v>
      </c>
      <c r="D50" s="43">
        <v>4</v>
      </c>
      <c r="E50" s="41"/>
    </row>
    <row r="51" spans="1:6" s="16" customFormat="1" ht="14.25" x14ac:dyDescent="0.2">
      <c r="A51" s="32" t="s">
        <v>21</v>
      </c>
      <c r="B51" s="41" t="s">
        <v>30</v>
      </c>
      <c r="C51" s="42" t="s">
        <v>31</v>
      </c>
      <c r="D51" s="43">
        <f>46*2.98*4/1000</f>
        <v>0.54832000000000003</v>
      </c>
      <c r="E51" s="41"/>
    </row>
    <row r="52" spans="1:6" s="16" customFormat="1" ht="14.25" x14ac:dyDescent="0.2">
      <c r="A52" s="32" t="s">
        <v>22</v>
      </c>
      <c r="B52" s="41" t="s">
        <v>37</v>
      </c>
      <c r="C52" s="42" t="s">
        <v>31</v>
      </c>
      <c r="D52" s="24">
        <f>4*0.125</f>
        <v>0.5</v>
      </c>
      <c r="E52" s="25"/>
    </row>
    <row r="53" spans="1:6" s="16" customFormat="1" ht="14.25" x14ac:dyDescent="0.2">
      <c r="A53" s="32" t="s">
        <v>23</v>
      </c>
      <c r="B53" s="41" t="s">
        <v>38</v>
      </c>
      <c r="C53" s="42" t="s">
        <v>31</v>
      </c>
      <c r="D53" s="24">
        <f>4*0.0017</f>
        <v>6.7999999999999996E-3</v>
      </c>
      <c r="E53" s="25"/>
    </row>
    <row r="54" spans="1:6" s="16" customFormat="1" ht="14.25" x14ac:dyDescent="0.2">
      <c r="A54" s="32" t="s">
        <v>24</v>
      </c>
      <c r="B54" s="41" t="s">
        <v>39</v>
      </c>
      <c r="C54" s="42" t="s">
        <v>31</v>
      </c>
      <c r="D54" s="24">
        <f>4*0.014</f>
        <v>5.6000000000000001E-2</v>
      </c>
      <c r="E54" s="25"/>
    </row>
    <row r="55" spans="1:6" s="16" customFormat="1" ht="42.75" x14ac:dyDescent="0.2">
      <c r="A55" s="32" t="s">
        <v>25</v>
      </c>
      <c r="B55" s="25" t="s">
        <v>34</v>
      </c>
      <c r="C55" s="42" t="s">
        <v>35</v>
      </c>
      <c r="D55" s="43" t="s">
        <v>36</v>
      </c>
      <c r="E55" s="25"/>
    </row>
    <row r="56" spans="1:6" s="16" customFormat="1" ht="28.5" x14ac:dyDescent="0.2">
      <c r="A56" s="32" t="s">
        <v>26</v>
      </c>
      <c r="B56" s="41" t="s">
        <v>56</v>
      </c>
      <c r="C56" s="42" t="s">
        <v>9</v>
      </c>
      <c r="D56" s="43">
        <v>10.56</v>
      </c>
      <c r="E56" s="41"/>
    </row>
    <row r="57" spans="1:6" s="16" customFormat="1" ht="28.5" x14ac:dyDescent="0.2">
      <c r="A57" s="32" t="s">
        <v>27</v>
      </c>
      <c r="B57" s="25" t="s">
        <v>41</v>
      </c>
      <c r="C57" s="26" t="s">
        <v>40</v>
      </c>
      <c r="D57" s="43">
        <f>2*51.64</f>
        <v>103.28</v>
      </c>
      <c r="E57" s="25" t="s">
        <v>57</v>
      </c>
    </row>
    <row r="58" spans="1:6" s="16" customFormat="1" ht="28.5" x14ac:dyDescent="0.2">
      <c r="A58" s="32" t="s">
        <v>42</v>
      </c>
      <c r="B58" s="28" t="s">
        <v>58</v>
      </c>
      <c r="C58" s="29" t="s">
        <v>9</v>
      </c>
      <c r="D58" s="27">
        <v>118.7</v>
      </c>
      <c r="E58" s="28"/>
    </row>
    <row r="59" spans="1:6" s="16" customFormat="1" ht="14.25" x14ac:dyDescent="0.2">
      <c r="A59" s="32" t="s">
        <v>43</v>
      </c>
      <c r="B59" s="25" t="s">
        <v>53</v>
      </c>
      <c r="C59" s="42" t="s">
        <v>32</v>
      </c>
      <c r="D59" s="43">
        <v>4</v>
      </c>
      <c r="E59" s="25"/>
    </row>
    <row r="60" spans="1:6" s="16" customFormat="1" ht="14.25" x14ac:dyDescent="0.2">
      <c r="A60" s="32" t="s">
        <v>44</v>
      </c>
      <c r="B60" s="41" t="s">
        <v>37</v>
      </c>
      <c r="C60" s="42" t="s">
        <v>31</v>
      </c>
      <c r="D60" s="24">
        <f>216*0.888*4/1000</f>
        <v>0.76723200000000003</v>
      </c>
      <c r="E60" s="25"/>
    </row>
    <row r="61" spans="1:6" s="16" customFormat="1" ht="14.25" x14ac:dyDescent="0.2">
      <c r="A61" s="32" t="s">
        <v>45</v>
      </c>
      <c r="B61" s="41" t="s">
        <v>54</v>
      </c>
      <c r="C61" s="42" t="s">
        <v>31</v>
      </c>
      <c r="D61" s="43">
        <f>22*0.395*4/1000</f>
        <v>3.4760000000000006E-2</v>
      </c>
      <c r="E61" s="41"/>
    </row>
    <row r="62" spans="1:6" s="16" customFormat="1" ht="28.5" x14ac:dyDescent="0.2">
      <c r="A62" s="32" t="s">
        <v>46</v>
      </c>
      <c r="B62" s="41" t="s">
        <v>55</v>
      </c>
      <c r="C62" s="42" t="s">
        <v>9</v>
      </c>
      <c r="D62" s="43">
        <v>16.32</v>
      </c>
      <c r="E62" s="41"/>
      <c r="F62" s="44"/>
    </row>
    <row r="63" spans="1:6" s="16" customFormat="1" ht="28.5" x14ac:dyDescent="0.2">
      <c r="A63" s="32" t="s">
        <v>47</v>
      </c>
      <c r="B63" s="25" t="s">
        <v>41</v>
      </c>
      <c r="C63" s="26" t="s">
        <v>40</v>
      </c>
      <c r="D63" s="43">
        <v>96.17</v>
      </c>
      <c r="E63" s="41" t="s">
        <v>57</v>
      </c>
    </row>
    <row r="64" spans="1:6" s="16" customFormat="1" ht="28.5" x14ac:dyDescent="0.2">
      <c r="A64" s="32" t="s">
        <v>48</v>
      </c>
      <c r="B64" s="41" t="s">
        <v>61</v>
      </c>
      <c r="C64" s="42" t="s">
        <v>32</v>
      </c>
      <c r="D64" s="43">
        <v>32</v>
      </c>
      <c r="E64" s="41"/>
    </row>
    <row r="65" spans="1:5" s="16" customFormat="1" ht="14.25" x14ac:dyDescent="0.2">
      <c r="A65" s="32" t="s">
        <v>49</v>
      </c>
      <c r="B65" s="41" t="s">
        <v>60</v>
      </c>
      <c r="C65" s="42" t="s">
        <v>32</v>
      </c>
      <c r="D65" s="43">
        <v>32</v>
      </c>
      <c r="E65" s="41"/>
    </row>
    <row r="66" spans="1:5" s="16" customFormat="1" ht="28.5" x14ac:dyDescent="0.2">
      <c r="A66" s="32" t="s">
        <v>50</v>
      </c>
      <c r="B66" s="25" t="s">
        <v>62</v>
      </c>
      <c r="C66" s="26" t="s">
        <v>31</v>
      </c>
      <c r="D66" s="24">
        <v>0.44159999999999999</v>
      </c>
      <c r="E66" s="25"/>
    </row>
    <row r="67" spans="1:5" s="16" customFormat="1" ht="28.5" x14ac:dyDescent="0.2">
      <c r="A67" s="32" t="s">
        <v>51</v>
      </c>
      <c r="B67" s="25" t="s">
        <v>63</v>
      </c>
      <c r="C67" s="26" t="s">
        <v>40</v>
      </c>
      <c r="D67" s="24">
        <v>17.8</v>
      </c>
      <c r="E67" s="25"/>
    </row>
    <row r="68" spans="1:5" s="16" customFormat="1" ht="42.75" x14ac:dyDescent="0.2">
      <c r="A68" s="32" t="s">
        <v>52</v>
      </c>
      <c r="B68" s="25" t="s">
        <v>64</v>
      </c>
      <c r="C68" s="26"/>
      <c r="D68" s="24">
        <f>625.45-41.5-8.1-2.34-10.56-118.7-16.32</f>
        <v>427.93000000000006</v>
      </c>
      <c r="E68" s="25"/>
    </row>
    <row r="69" spans="1:5" s="16" customFormat="1" ht="14.25" x14ac:dyDescent="0.2">
      <c r="A69" s="37"/>
      <c r="B69" s="10"/>
      <c r="C69" s="21"/>
      <c r="D69" s="20"/>
      <c r="E69" s="10"/>
    </row>
    <row r="70" spans="1:5" s="18" customFormat="1" ht="14.25" x14ac:dyDescent="0.2">
      <c r="A70" s="38"/>
      <c r="B70" s="17"/>
      <c r="C70" s="12"/>
      <c r="D70" s="12"/>
      <c r="E70" s="12"/>
    </row>
    <row r="71" spans="1:5" s="13" customFormat="1" ht="14.25" x14ac:dyDescent="0.2">
      <c r="A71" s="39"/>
      <c r="B71" s="17"/>
      <c r="C71" s="12"/>
      <c r="D71" s="12"/>
      <c r="E71" s="12"/>
    </row>
    <row r="72" spans="1:5" s="13" customFormat="1" ht="14.25" x14ac:dyDescent="0.2">
      <c r="A72" s="38"/>
      <c r="B72" s="17"/>
      <c r="C72" s="12"/>
      <c r="D72" s="12"/>
      <c r="E72" s="12"/>
    </row>
    <row r="73" spans="1:5" s="13" customFormat="1" ht="14.25" x14ac:dyDescent="0.2">
      <c r="A73" s="39"/>
      <c r="B73" s="17"/>
      <c r="C73" s="12"/>
      <c r="D73" s="12"/>
      <c r="E73" s="12"/>
    </row>
    <row r="74" spans="1:5" s="13" customFormat="1" ht="14.25" x14ac:dyDescent="0.2">
      <c r="A74" s="39"/>
      <c r="B74" s="17"/>
      <c r="C74" s="12"/>
      <c r="D74" s="12"/>
      <c r="E74" s="12"/>
    </row>
    <row r="75" spans="1:5" s="13" customFormat="1" ht="14.25" x14ac:dyDescent="0.2">
      <c r="A75" s="38"/>
      <c r="B75" s="17"/>
      <c r="C75" s="12"/>
      <c r="D75" s="12"/>
      <c r="E75" s="12"/>
    </row>
  </sheetData>
  <mergeCells count="9">
    <mergeCell ref="A42:E42"/>
    <mergeCell ref="A4:E6"/>
    <mergeCell ref="A2:E2"/>
    <mergeCell ref="A1:E1"/>
    <mergeCell ref="A7:E7"/>
    <mergeCell ref="A13:E13"/>
    <mergeCell ref="A14:E14"/>
    <mergeCell ref="A8:E8"/>
    <mergeCell ref="A41:E41"/>
  </mergeCells>
  <pageMargins left="0.78740157480314965" right="0.39370078740157483" top="0.39370078740157483" bottom="0.39370078740157483" header="0.23622047244094491" footer="0.23622047244094491"/>
  <pageSetup paperSize="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ВедомостьОР</vt:lpstr>
      <vt:lpstr>ВедомостьОР!Print_Titles</vt:lpstr>
      <vt:lpstr>ВедомостьОР!Заголовки_для_печати</vt:lpstr>
      <vt:lpstr>ВедомостьОР!Область_печати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Суматохина Ольга Андреевна</dc:creator>
  <cp:lastModifiedBy>Овчинникова Ксения Владимировна</cp:lastModifiedBy>
  <cp:lastPrinted>2023-06-05T07:09:54Z</cp:lastPrinted>
  <dcterms:created xsi:type="dcterms:W3CDTF">2003-01-28T12:33:10Z</dcterms:created>
  <dcterms:modified xsi:type="dcterms:W3CDTF">2023-07-07T00:07:40Z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