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13_ncr:1_{140F705B-F922-48C5-B673-BFCA0F7D06E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Лист1" sheetId="1" r:id="rId1"/>
  </sheets>
  <definedNames>
    <definedName name="_xlnm.Print_Area" localSheetId="0">Лист1!$A$1:$J$93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6" i="1" l="1"/>
  <c r="I86" i="1"/>
  <c r="J69" i="1"/>
  <c r="J70" i="1"/>
  <c r="J71" i="1"/>
  <c r="J72" i="1"/>
  <c r="J73" i="1"/>
  <c r="J74" i="1"/>
  <c r="J75" i="1"/>
  <c r="J76" i="1"/>
  <c r="J78" i="1"/>
  <c r="J80" i="1"/>
  <c r="J82" i="1"/>
  <c r="J68" i="1"/>
  <c r="I83" i="1"/>
  <c r="G83" i="1"/>
  <c r="H71" i="1"/>
  <c r="H73" i="1"/>
  <c r="H75" i="1"/>
  <c r="H77" i="1"/>
  <c r="H79" i="1"/>
  <c r="J79" i="1" s="1"/>
  <c r="H81" i="1"/>
  <c r="J81" i="1" s="1"/>
  <c r="G70" i="1"/>
  <c r="G72" i="1"/>
  <c r="G74" i="1"/>
  <c r="G76" i="1"/>
  <c r="G78" i="1"/>
  <c r="G80" i="1"/>
  <c r="G82" i="1"/>
  <c r="G69" i="1"/>
  <c r="H68" i="1"/>
  <c r="I66" i="1"/>
  <c r="I42" i="1"/>
  <c r="H46" i="1"/>
  <c r="J46" i="1" s="1"/>
  <c r="H48" i="1"/>
  <c r="J48" i="1" s="1"/>
  <c r="H54" i="1"/>
  <c r="J54" i="1" s="1"/>
  <c r="H60" i="1"/>
  <c r="J60" i="1" s="1"/>
  <c r="H64" i="1"/>
  <c r="J64" i="1" s="1"/>
  <c r="G47" i="1"/>
  <c r="J47" i="1" s="1"/>
  <c r="G49" i="1"/>
  <c r="J49" i="1" s="1"/>
  <c r="G55" i="1"/>
  <c r="J55" i="1" s="1"/>
  <c r="G56" i="1"/>
  <c r="J56" i="1" s="1"/>
  <c r="G57" i="1"/>
  <c r="J57" i="1" s="1"/>
  <c r="G58" i="1"/>
  <c r="J58" i="1" s="1"/>
  <c r="G59" i="1"/>
  <c r="J59" i="1" s="1"/>
  <c r="G61" i="1"/>
  <c r="J61" i="1" s="1"/>
  <c r="G65" i="1"/>
  <c r="J65" i="1" s="1"/>
  <c r="G45" i="1"/>
  <c r="J45" i="1" s="1"/>
  <c r="H44" i="1"/>
  <c r="J44" i="1" s="1"/>
  <c r="E63" i="1"/>
  <c r="G63" i="1" s="1"/>
  <c r="J63" i="1" s="1"/>
  <c r="E53" i="1"/>
  <c r="E52" i="1" s="1"/>
  <c r="H52" i="1" s="1"/>
  <c r="J52" i="1" s="1"/>
  <c r="E51" i="1"/>
  <c r="E50" i="1" s="1"/>
  <c r="H50" i="1" s="1"/>
  <c r="J50" i="1" s="1"/>
  <c r="H83" i="1" l="1"/>
  <c r="H86" i="1" s="1"/>
  <c r="J77" i="1"/>
  <c r="J83" i="1" s="1"/>
  <c r="J86" i="1" s="1"/>
  <c r="G53" i="1"/>
  <c r="J53" i="1" s="1"/>
  <c r="E62" i="1"/>
  <c r="H62" i="1" s="1"/>
  <c r="J62" i="1" s="1"/>
  <c r="G51" i="1"/>
  <c r="J51" i="1" s="1"/>
  <c r="H28" i="1"/>
  <c r="J28" i="1" s="1"/>
  <c r="H30" i="1"/>
  <c r="J30" i="1" s="1"/>
  <c r="H36" i="1"/>
  <c r="J36" i="1" s="1"/>
  <c r="H40" i="1"/>
  <c r="J40" i="1" s="1"/>
  <c r="G29" i="1"/>
  <c r="J29" i="1" s="1"/>
  <c r="G31" i="1"/>
  <c r="J31" i="1" s="1"/>
  <c r="G37" i="1"/>
  <c r="G38" i="1"/>
  <c r="G39" i="1"/>
  <c r="J39" i="1" s="1"/>
  <c r="G41" i="1"/>
  <c r="J41" i="1" s="1"/>
  <c r="E35" i="1"/>
  <c r="E34" i="1" s="1"/>
  <c r="H34" i="1" s="1"/>
  <c r="J34" i="1" s="1"/>
  <c r="E15" i="1"/>
  <c r="E14" i="1" s="1"/>
  <c r="H14" i="1" s="1"/>
  <c r="J14" i="1" s="1"/>
  <c r="E33" i="1"/>
  <c r="E32" i="1" s="1"/>
  <c r="H32" i="1" s="1"/>
  <c r="E17" i="1"/>
  <c r="G17" i="1" s="1"/>
  <c r="J17" i="1" s="1"/>
  <c r="G27" i="1"/>
  <c r="H26" i="1"/>
  <c r="G23" i="1"/>
  <c r="J23" i="1" s="1"/>
  <c r="H22" i="1"/>
  <c r="J22" i="1" s="1"/>
  <c r="H18" i="1"/>
  <c r="J18" i="1" s="1"/>
  <c r="H12" i="1"/>
  <c r="J12" i="1" s="1"/>
  <c r="G11" i="1"/>
  <c r="J11" i="1" s="1"/>
  <c r="H10" i="1"/>
  <c r="J10" i="1" s="1"/>
  <c r="H8" i="1"/>
  <c r="I24" i="1"/>
  <c r="J66" i="1" l="1"/>
  <c r="G66" i="1"/>
  <c r="J27" i="1"/>
  <c r="E16" i="1"/>
  <c r="H16" i="1" s="1"/>
  <c r="J16" i="1" s="1"/>
  <c r="G35" i="1"/>
  <c r="J35" i="1" s="1"/>
  <c r="G33" i="1"/>
  <c r="J33" i="1" s="1"/>
  <c r="J26" i="1"/>
  <c r="H42" i="1"/>
  <c r="H66" i="1"/>
  <c r="J32" i="1"/>
  <c r="J38" i="1"/>
  <c r="J37" i="1"/>
  <c r="G15" i="1"/>
  <c r="J15" i="1" s="1"/>
  <c r="G19" i="1"/>
  <c r="J19" i="1" s="1"/>
  <c r="G20" i="1"/>
  <c r="J20" i="1" s="1"/>
  <c r="G21" i="1"/>
  <c r="J21" i="1" s="1"/>
  <c r="J42" i="1" l="1"/>
  <c r="G42" i="1"/>
  <c r="G13" i="1"/>
  <c r="J13" i="1" s="1"/>
  <c r="H84" i="1" l="1"/>
  <c r="H85" i="1" s="1"/>
  <c r="J85" i="1" s="1"/>
  <c r="J84" i="1" l="1"/>
  <c r="G9" i="1"/>
  <c r="J9" i="1" s="1"/>
  <c r="G24" i="1" l="1"/>
  <c r="J8" i="1"/>
  <c r="H24" i="1"/>
  <c r="I87" i="1"/>
  <c r="I88" i="1" s="1"/>
  <c r="G87" i="1" l="1"/>
  <c r="G88" i="1" s="1"/>
  <c r="J24" i="1"/>
  <c r="J87" i="1" s="1"/>
  <c r="J88" i="1" s="1"/>
  <c r="H87" i="1" l="1"/>
  <c r="H88" i="1" s="1"/>
</calcChain>
</file>

<file path=xl/sharedStrings.xml><?xml version="1.0" encoding="utf-8"?>
<sst xmlns="http://schemas.openxmlformats.org/spreadsheetml/2006/main" count="165" uniqueCount="79">
  <si>
    <t>№ п/п</t>
  </si>
  <si>
    <t>Количество</t>
  </si>
  <si>
    <t>Цена</t>
  </si>
  <si>
    <t>Стоимость материалов</t>
  </si>
  <si>
    <t>Стоимость работ</t>
  </si>
  <si>
    <t>НДС 20%</t>
  </si>
  <si>
    <t>Всего с НДС 20%</t>
  </si>
  <si>
    <t>Всего Стоимость без НДС</t>
  </si>
  <si>
    <t>Стоимость оборудования</t>
  </si>
  <si>
    <t>Всего без НДС</t>
  </si>
  <si>
    <t>м3</t>
  </si>
  <si>
    <t>Ед.
изм.</t>
  </si>
  <si>
    <t>Наименование работ/материалов</t>
  </si>
  <si>
    <t>т</t>
  </si>
  <si>
    <t>Мобилизация техники</t>
  </si>
  <si>
    <t>единица</t>
  </si>
  <si>
    <t>Демобилизация техники</t>
  </si>
  <si>
    <t>Устройство прослойки из геотекстиля 300 г/м2</t>
  </si>
  <si>
    <t>м2</t>
  </si>
  <si>
    <t>Геотекстиль нетканый из полиэфирного волокна, иглопробивной, поверхностная плотность 300 г/м2</t>
  </si>
  <si>
    <t>Устройство основания под фундаменты: песчано- гравийная смесь с уплотнением до Kcom=0,95 толщиной 400 мм</t>
  </si>
  <si>
    <t>Песчано-гравийная смесь</t>
  </si>
  <si>
    <t xml:space="preserve">Установка пароизоляционного слоя из пленки полиэтиленовой </t>
  </si>
  <si>
    <t>Полиэтиленовая плёнка</t>
  </si>
  <si>
    <t xml:space="preserve">Устройство бетонной подготовки из бетона кл. В7,5 </t>
  </si>
  <si>
    <t xml:space="preserve">Бетон тяжелый класс В7,5 </t>
  </si>
  <si>
    <t>Устройство монолитной железобетонной плиты</t>
  </si>
  <si>
    <t>Бетон тяжелый класс В25 W6 F200</t>
  </si>
  <si>
    <t>Прокат арматурный, класс A500С: диаметр 12 мм</t>
  </si>
  <si>
    <t>Прокат арматурный, класс А-I (А240), диаметр 12 мм</t>
  </si>
  <si>
    <t>Фиксаторы защитного слоя арматуры пластиковые, форма стульчик, толщина защитного слоя бетона 20 мм (10 шт. на 1 м2)</t>
  </si>
  <si>
    <t>Установка арматуры</t>
  </si>
  <si>
    <t>Устройство гидроизоляции боковой обмазочной</t>
  </si>
  <si>
    <t>Гидроизоляция боковая обмазочная битумная в один слоя</t>
  </si>
  <si>
    <t>Гидроизоляция боковая обмазочная битумная в один слой</t>
  </si>
  <si>
    <t>Устройство бетонной подготовки из бетона кл. В7,5</t>
  </si>
  <si>
    <t>Бетон тяжелый класс В7,5</t>
  </si>
  <si>
    <t>Прокат арматурный, класс A240: диаметр 12 мм</t>
  </si>
  <si>
    <t>Фиксаторы защитного слоя арматуры пластиковые, форма стульчик, толщина защитного слоя бетона 20 мм, (10 шт./м2)</t>
  </si>
  <si>
    <t>Устройство основания под фундаменты: песчано-гравийная смесь с уплотнением до Kcom=0,95 толщиной 300 мм</t>
  </si>
  <si>
    <t>Установка пароизоляционного слоя из: пленки полиэтиленовой (без стекловолокнистых материалов)</t>
  </si>
  <si>
    <t xml:space="preserve">Устройство монолитного железобетонного фундамента </t>
  </si>
  <si>
    <t>Прокат арматурный, класс A500С: диаметр 25 мм;</t>
  </si>
  <si>
    <t>Прокат арматурный, класс A240: диаметр 8 мм;</t>
  </si>
  <si>
    <t xml:space="preserve">Установка анкерных болтов: при бетонировании </t>
  </si>
  <si>
    <t>Анкерный Болт 1.1 М42х1250,092ГС-6</t>
  </si>
  <si>
    <t>Фиксаторы защитного слоя арматуры пластиковые, форма стульчик, толщина защитного слоя бетона 20 мм (10 шт./м2)</t>
  </si>
  <si>
    <t>Устройство набетонки из мелкозернистого безусадочного бетона кл. В25 после монтажа колонны</t>
  </si>
  <si>
    <t>Бетон мелкозернистый безусадочный кл. В25</t>
  </si>
  <si>
    <t>Прокат арматурный, класс A500С: диаметр 16 мм;</t>
  </si>
  <si>
    <t>Прокат арматурный, класс A240: диаметр 12 мм;</t>
  </si>
  <si>
    <t>Итого по разделу 1:</t>
  </si>
  <si>
    <t>Итого по разделу 2:</t>
  </si>
  <si>
    <t>шт.</t>
  </si>
  <si>
    <t>Итого по разделу 3:</t>
  </si>
  <si>
    <t>Двухкомпонентная эпоксидная эмаль «ИЗОЛЭП-mio»</t>
  </si>
  <si>
    <t>Двухкомпонентная акрилуретановая эмаль «ПОЛИТОН-УР(УФ)»</t>
  </si>
  <si>
    <t>кг</t>
  </si>
  <si>
    <t>Всего по Разделу 4</t>
  </si>
  <si>
    <t>Монтаж стальных конструкций и болтовых соединений мачты</t>
  </si>
  <si>
    <t>Металлоконструкции мачты</t>
  </si>
  <si>
    <t>Болты и анкера для монтажа стальных конструкций (в комплекте с гайками и шайбами)</t>
  </si>
  <si>
    <t>Монтаж лебёдки Europea HE 725</t>
  </si>
  <si>
    <t>Лебёдка Europea HE 725</t>
  </si>
  <si>
    <t xml:space="preserve">Устройство петли стальной весом </t>
  </si>
  <si>
    <t>Петля стальная</t>
  </si>
  <si>
    <t>Устройство вертикального заземлителя из уголка 50х50х5 длиной 3000мм</t>
  </si>
  <si>
    <t>Уголок 50х50х5 L=3000 мм, с пластиной для подключения полосы</t>
  </si>
  <si>
    <t>Антикоррозионная защита металлических конструкций цинконаполненной грунтовкой</t>
  </si>
  <si>
    <t>Двухкомпонентная эпоксидная цинконаполненная грунтовка «ЦИНЭП»</t>
  </si>
  <si>
    <t>Антикоррозионная защита металлических конструкций эпоксидной эмалью «ИЗОЛЭП -mio»</t>
  </si>
  <si>
    <t xml:space="preserve">Антикоррозионная защита металлических конструкций двухкомпонентной акрилуретановой эмалью «ПОЛИТОН-УР(УФ)» </t>
  </si>
  <si>
    <t>Сводная таблица стоимости</t>
  </si>
  <si>
    <t>Приложение № 2</t>
  </si>
  <si>
    <t>Раздел 1. Работы по устройству фундаментов ПМф1- 2 шт.</t>
  </si>
  <si>
    <t xml:space="preserve">Раздел 2. Работы по устройству фундаментов ПМф2- 1 шт. </t>
  </si>
  <si>
    <t xml:space="preserve">Раздел 3. Работы по устройству фундамента ПМф3 мачты АМС </t>
  </si>
  <si>
    <t xml:space="preserve">Раздел 4. Работы по устройству металлоконструкций мачты АМС </t>
  </si>
  <si>
    <t>на выполнение работ по устройству фундаментов блока контейнерного (по ГП № 417.1), блока контейнерного ИТСОТБ (по ГП №417.2), блока контейнерного ФГУП Росморпорта (по ГП №417.3), мачты АМС (по ГП № 417) с изготовлением и монтажом металлоконструкций мачты АМС на Универсальном торговом терминале «Усть-Луга»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</si>
</sst>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69"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14" fontId="5" fillId="3" borderId="0" xfId="0" applyNumberFormat="1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center" vertical="center" wrapText="1"/>
    </xf>
    <xf numFmtId="4" fontId="3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43" fontId="5" fillId="3" borderId="0" xfId="1" applyFont="1" applyFill="1" applyBorder="1" applyAlignment="1" applyProtection="1">
      <alignment vertical="center" wrapText="1"/>
    </xf>
    <xf numFmtId="0" fontId="2" fillId="3" borderId="0" xfId="0" applyFont="1" applyFill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left" wrapText="1"/>
    </xf>
    <xf numFmtId="4" fontId="2" fillId="3" borderId="1" xfId="0" applyNumberFormat="1" applyFont="1" applyFill="1" applyBorder="1" applyAlignment="1">
      <alignment horizontal="right" wrapText="1"/>
    </xf>
    <xf numFmtId="4" fontId="5" fillId="3" borderId="1" xfId="0" applyNumberFormat="1" applyFont="1" applyFill="1" applyBorder="1" applyAlignment="1">
      <alignment horizontal="right" wrapText="1"/>
    </xf>
    <xf numFmtId="0" fontId="5" fillId="3" borderId="0" xfId="0" applyFont="1" applyFill="1" applyAlignment="1">
      <alignment horizontal="right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left" vertical="top" wrapText="1"/>
    </xf>
    <xf numFmtId="1" fontId="4" fillId="3" borderId="0" xfId="0" applyNumberFormat="1" applyFont="1" applyFill="1" applyBorder="1" applyAlignment="1">
      <alignment horizontal="center" vertical="top" wrapText="1"/>
    </xf>
    <xf numFmtId="4" fontId="4" fillId="3" borderId="0" xfId="0" applyNumberFormat="1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right" vertical="top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14" fontId="6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center" vertical="top" wrapText="1"/>
    </xf>
    <xf numFmtId="1" fontId="4" fillId="3" borderId="0" xfId="0" applyNumberFormat="1" applyFont="1" applyFill="1" applyAlignment="1">
      <alignment horizontal="center" vertical="top" wrapText="1"/>
    </xf>
    <xf numFmtId="4" fontId="4" fillId="3" borderId="0" xfId="0" applyNumberFormat="1" applyFont="1" applyFill="1" applyAlignment="1">
      <alignment horizontal="right" vertical="top" wrapText="1"/>
    </xf>
    <xf numFmtId="0" fontId="4" fillId="3" borderId="0" xfId="0" applyFont="1" applyFill="1" applyAlignment="1">
      <alignment horizontal="right" vertical="top" wrapText="1"/>
    </xf>
    <xf numFmtId="0" fontId="2" fillId="3" borderId="1" xfId="0" applyFont="1" applyFill="1" applyBorder="1" applyAlignment="1">
      <alignment horizontal="left" wrapText="1"/>
    </xf>
    <xf numFmtId="14" fontId="6" fillId="3" borderId="0" xfId="0" applyNumberFormat="1" applyFont="1" applyFill="1" applyAlignment="1">
      <alignment vertical="center" wrapText="1"/>
    </xf>
    <xf numFmtId="14" fontId="6" fillId="3" borderId="0" xfId="0" applyNumberFormat="1" applyFont="1" applyFill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wrapText="1"/>
    </xf>
    <xf numFmtId="4" fontId="2" fillId="3" borderId="1" xfId="0" applyNumberFormat="1" applyFont="1" applyFill="1" applyBorder="1" applyAlignment="1">
      <alignment horizontal="center" wrapText="1"/>
    </xf>
    <xf numFmtId="4" fontId="2" fillId="3" borderId="0" xfId="0" applyNumberFormat="1" applyFont="1" applyFill="1" applyAlignment="1">
      <alignment wrapText="1"/>
    </xf>
    <xf numFmtId="164" fontId="2" fillId="3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left" vertical="center" wrapText="1" indent="2"/>
    </xf>
    <xf numFmtId="4" fontId="2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4" fontId="6" fillId="3" borderId="0" xfId="0" applyNumberFormat="1" applyFont="1" applyFill="1" applyAlignment="1">
      <alignment horizontal="left" vertical="center" wrapText="1"/>
    </xf>
    <xf numFmtId="14" fontId="5" fillId="3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43" fontId="6" fillId="3" borderId="0" xfId="1" applyFont="1" applyFill="1" applyBorder="1" applyAlignment="1" applyProtection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3" fontId="5" fillId="3" borderId="2" xfId="1" applyFont="1" applyFill="1" applyBorder="1" applyAlignment="1">
      <alignment horizontal="right" vertical="center" wrapText="1"/>
    </xf>
    <xf numFmtId="43" fontId="5" fillId="3" borderId="3" xfId="1" applyFont="1" applyFill="1" applyBorder="1" applyAlignment="1">
      <alignment horizontal="right" vertical="center" wrapText="1"/>
    </xf>
    <xf numFmtId="43" fontId="5" fillId="3" borderId="4" xfId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6"/>
  <sheetViews>
    <sheetView showGridLines="0" tabSelected="1" zoomScale="80" zoomScaleNormal="80" zoomScaleSheetLayoutView="80" workbookViewId="0">
      <pane ySplit="6" topLeftCell="A55" activePane="bottomLeft" state="frozen"/>
      <selection pane="bottomLeft" activeCell="P70" sqref="P70"/>
    </sheetView>
  </sheetViews>
  <sheetFormatPr defaultColWidth="9" defaultRowHeight="15" x14ac:dyDescent="0.25"/>
  <cols>
    <col min="1" max="1" width="3.42578125" style="9" customWidth="1"/>
    <col min="2" max="2" width="9" style="25" customWidth="1"/>
    <col min="3" max="3" width="55.7109375" style="9" customWidth="1"/>
    <col min="4" max="4" width="10.42578125" style="25" customWidth="1"/>
    <col min="5" max="5" width="13.7109375" style="25" customWidth="1"/>
    <col min="6" max="6" width="15.140625" style="9" customWidth="1"/>
    <col min="7" max="7" width="17.85546875" style="9" customWidth="1"/>
    <col min="8" max="8" width="14.5703125" style="9" customWidth="1"/>
    <col min="9" max="9" width="15.140625" style="9" customWidth="1"/>
    <col min="10" max="10" width="23.140625" style="9" customWidth="1"/>
    <col min="11" max="11" width="31.28515625" style="11" customWidth="1"/>
    <col min="12" max="15" width="9" style="11"/>
    <col min="16" max="16" width="13.5703125" style="11" bestFit="1" customWidth="1"/>
    <col min="17" max="16384" width="9" style="11"/>
  </cols>
  <sheetData>
    <row r="1" spans="1:18" s="2" customFormat="1" ht="46.5" customHeight="1" x14ac:dyDescent="0.25">
      <c r="A1" s="1"/>
      <c r="B1" s="1"/>
      <c r="C1" s="58"/>
      <c r="D1" s="58"/>
      <c r="E1" s="58"/>
      <c r="F1" s="58"/>
      <c r="G1" s="58"/>
      <c r="H1" s="58"/>
      <c r="I1" s="58"/>
      <c r="J1" s="58"/>
    </row>
    <row r="2" spans="1:18" s="2" customFormat="1" ht="15" customHeight="1" x14ac:dyDescent="0.25">
      <c r="A2" s="1"/>
      <c r="B2" s="1"/>
      <c r="D2" s="1"/>
      <c r="H2" s="54" t="s">
        <v>73</v>
      </c>
      <c r="I2" s="54"/>
      <c r="J2" s="54"/>
    </row>
    <row r="3" spans="1:18" s="2" customFormat="1" x14ac:dyDescent="0.25">
      <c r="A3" s="3"/>
      <c r="B3" s="3"/>
      <c r="C3" s="3"/>
      <c r="D3" s="4"/>
      <c r="E3" s="5"/>
      <c r="F3" s="6"/>
      <c r="H3" s="57"/>
      <c r="I3" s="57"/>
      <c r="J3" s="57"/>
      <c r="K3" s="7"/>
      <c r="L3" s="7"/>
      <c r="M3" s="7"/>
      <c r="N3" s="7"/>
      <c r="O3" s="7"/>
      <c r="P3" s="7"/>
      <c r="Q3" s="7"/>
      <c r="R3" s="7"/>
    </row>
    <row r="4" spans="1:18" s="2" customFormat="1" ht="15.75" x14ac:dyDescent="0.25">
      <c r="A4" s="3"/>
      <c r="B4" s="3"/>
      <c r="C4" s="62" t="s">
        <v>72</v>
      </c>
      <c r="D4" s="62"/>
      <c r="E4" s="62"/>
      <c r="F4" s="62"/>
      <c r="G4" s="62"/>
      <c r="H4" s="62"/>
      <c r="I4" s="62"/>
      <c r="J4" s="62"/>
      <c r="K4" s="7"/>
      <c r="L4" s="7"/>
      <c r="M4" s="7"/>
      <c r="N4" s="7"/>
      <c r="O4" s="7"/>
      <c r="P4" s="7"/>
      <c r="Q4" s="7"/>
      <c r="R4" s="7"/>
    </row>
    <row r="5" spans="1:18" s="2" customFormat="1" ht="49.5" customHeight="1" x14ac:dyDescent="0.25">
      <c r="B5" s="63" t="s">
        <v>78</v>
      </c>
      <c r="C5" s="63"/>
      <c r="D5" s="63"/>
      <c r="E5" s="63"/>
      <c r="F5" s="63"/>
      <c r="G5" s="63"/>
      <c r="H5" s="63"/>
      <c r="I5" s="63"/>
      <c r="J5" s="63"/>
      <c r="K5" s="8"/>
      <c r="L5" s="8"/>
      <c r="M5" s="8"/>
      <c r="N5" s="8"/>
      <c r="O5" s="8"/>
      <c r="P5" s="8"/>
      <c r="Q5" s="8"/>
      <c r="R5" s="8"/>
    </row>
    <row r="6" spans="1:18" ht="33" customHeight="1" x14ac:dyDescent="0.25">
      <c r="B6" s="10" t="s">
        <v>0</v>
      </c>
      <c r="C6" s="10" t="s">
        <v>12</v>
      </c>
      <c r="D6" s="10" t="s">
        <v>11</v>
      </c>
      <c r="E6" s="10" t="s">
        <v>1</v>
      </c>
      <c r="F6" s="10" t="s">
        <v>2</v>
      </c>
      <c r="G6" s="10" t="s">
        <v>3</v>
      </c>
      <c r="H6" s="10" t="s">
        <v>4</v>
      </c>
      <c r="I6" s="10" t="s">
        <v>8</v>
      </c>
      <c r="J6" s="10" t="s">
        <v>7</v>
      </c>
    </row>
    <row r="7" spans="1:18" ht="15.75" customHeight="1" x14ac:dyDescent="0.25">
      <c r="B7" s="59" t="s">
        <v>74</v>
      </c>
      <c r="C7" s="59"/>
      <c r="D7" s="59"/>
      <c r="E7" s="59"/>
      <c r="F7" s="59"/>
      <c r="G7" s="59"/>
      <c r="H7" s="59"/>
      <c r="I7" s="59"/>
      <c r="J7" s="59"/>
    </row>
    <row r="8" spans="1:18" x14ac:dyDescent="0.25">
      <c r="B8" s="38">
        <v>1</v>
      </c>
      <c r="C8" s="46" t="s">
        <v>17</v>
      </c>
      <c r="D8" s="38" t="s">
        <v>18</v>
      </c>
      <c r="E8" s="40">
        <v>71.599999999999994</v>
      </c>
      <c r="F8" s="39">
        <v>0</v>
      </c>
      <c r="G8" s="39"/>
      <c r="H8" s="39">
        <f>E8*F8</f>
        <v>0</v>
      </c>
      <c r="I8" s="39"/>
      <c r="J8" s="14">
        <f>G8+H8+I8</f>
        <v>0</v>
      </c>
    </row>
    <row r="9" spans="1:18" ht="30" x14ac:dyDescent="0.25">
      <c r="B9" s="12"/>
      <c r="C9" s="41" t="s">
        <v>19</v>
      </c>
      <c r="D9" s="38" t="s">
        <v>18</v>
      </c>
      <c r="E9" s="40">
        <v>71.599999999999994</v>
      </c>
      <c r="F9" s="45">
        <v>0</v>
      </c>
      <c r="G9" s="39">
        <f>E9*F9</f>
        <v>0</v>
      </c>
      <c r="H9" s="39"/>
      <c r="I9" s="39"/>
      <c r="J9" s="14">
        <f t="shared" ref="J9:J24" si="0">G9+H9+I9</f>
        <v>0</v>
      </c>
    </row>
    <row r="10" spans="1:18" ht="45" x14ac:dyDescent="0.25">
      <c r="B10" s="38">
        <v>2</v>
      </c>
      <c r="C10" s="46" t="s">
        <v>20</v>
      </c>
      <c r="D10" s="38" t="s">
        <v>10</v>
      </c>
      <c r="E10" s="40">
        <v>21.4</v>
      </c>
      <c r="F10" s="45">
        <v>0</v>
      </c>
      <c r="G10" s="39"/>
      <c r="H10" s="39">
        <f>E10*F10</f>
        <v>0</v>
      </c>
      <c r="I10" s="39"/>
      <c r="J10" s="14">
        <f t="shared" si="0"/>
        <v>0</v>
      </c>
    </row>
    <row r="11" spans="1:18" x14ac:dyDescent="0.25">
      <c r="B11" s="38"/>
      <c r="C11" s="13" t="s">
        <v>21</v>
      </c>
      <c r="D11" s="38" t="s">
        <v>10</v>
      </c>
      <c r="E11" s="40">
        <v>21.4</v>
      </c>
      <c r="F11" s="45">
        <v>0</v>
      </c>
      <c r="G11" s="39">
        <f>E11*F11</f>
        <v>0</v>
      </c>
      <c r="H11" s="39"/>
      <c r="I11" s="39"/>
      <c r="J11" s="14">
        <f t="shared" si="0"/>
        <v>0</v>
      </c>
    </row>
    <row r="12" spans="1:18" ht="30" x14ac:dyDescent="0.25">
      <c r="B12" s="38">
        <v>3</v>
      </c>
      <c r="C12" s="46" t="s">
        <v>22</v>
      </c>
      <c r="D12" s="38" t="s">
        <v>18</v>
      </c>
      <c r="E12" s="40">
        <v>31.8</v>
      </c>
      <c r="F12" s="45">
        <v>0</v>
      </c>
      <c r="G12" s="39"/>
      <c r="H12" s="39">
        <f>E12*F12</f>
        <v>0</v>
      </c>
      <c r="I12" s="39"/>
      <c r="J12" s="14">
        <f t="shared" si="0"/>
        <v>0</v>
      </c>
    </row>
    <row r="13" spans="1:18" x14ac:dyDescent="0.25">
      <c r="B13" s="38"/>
      <c r="C13" s="13" t="s">
        <v>23</v>
      </c>
      <c r="D13" s="38" t="s">
        <v>18</v>
      </c>
      <c r="E13" s="40">
        <v>31.8</v>
      </c>
      <c r="F13" s="45">
        <v>0</v>
      </c>
      <c r="G13" s="39">
        <f>E13*F13</f>
        <v>0</v>
      </c>
      <c r="H13" s="39"/>
      <c r="I13" s="39"/>
      <c r="J13" s="14">
        <f t="shared" si="0"/>
        <v>0</v>
      </c>
      <c r="P13" s="43"/>
    </row>
    <row r="14" spans="1:18" x14ac:dyDescent="0.25">
      <c r="B14" s="38">
        <v>4</v>
      </c>
      <c r="C14" s="46" t="s">
        <v>24</v>
      </c>
      <c r="D14" s="38" t="s">
        <v>10</v>
      </c>
      <c r="E14" s="40">
        <f>E15/1.02</f>
        <v>3.62</v>
      </c>
      <c r="F14" s="45"/>
      <c r="G14" s="39"/>
      <c r="H14" s="39">
        <f>E14*F14</f>
        <v>0</v>
      </c>
      <c r="I14" s="39"/>
      <c r="J14" s="14">
        <f t="shared" si="0"/>
        <v>0</v>
      </c>
      <c r="P14" s="43"/>
    </row>
    <row r="15" spans="1:18" x14ac:dyDescent="0.25">
      <c r="B15" s="12"/>
      <c r="C15" s="13" t="s">
        <v>25</v>
      </c>
      <c r="D15" s="38" t="s">
        <v>10</v>
      </c>
      <c r="E15" s="40">
        <f>2.7*6.7*0.1*2*1.02</f>
        <v>3.69</v>
      </c>
      <c r="F15" s="45">
        <v>0</v>
      </c>
      <c r="G15" s="39">
        <f t="shared" ref="G15:G23" si="1">E15*F15</f>
        <v>0</v>
      </c>
      <c r="H15" s="39"/>
      <c r="I15" s="39"/>
      <c r="J15" s="14">
        <f t="shared" si="0"/>
        <v>0</v>
      </c>
      <c r="P15" s="43"/>
    </row>
    <row r="16" spans="1:18" x14ac:dyDescent="0.25">
      <c r="B16" s="12">
        <v>5</v>
      </c>
      <c r="C16" s="46" t="s">
        <v>26</v>
      </c>
      <c r="D16" s="38" t="s">
        <v>10</v>
      </c>
      <c r="E16" s="40">
        <f>E17/1.02</f>
        <v>6</v>
      </c>
      <c r="F16" s="45">
        <v>0</v>
      </c>
      <c r="G16" s="39"/>
      <c r="H16" s="39">
        <f>E16*F16</f>
        <v>0</v>
      </c>
      <c r="I16" s="39"/>
      <c r="J16" s="14">
        <f t="shared" si="0"/>
        <v>0</v>
      </c>
      <c r="P16" s="43"/>
    </row>
    <row r="17" spans="2:16" x14ac:dyDescent="0.25">
      <c r="B17" s="12"/>
      <c r="C17" s="13" t="s">
        <v>27</v>
      </c>
      <c r="D17" s="38" t="s">
        <v>10</v>
      </c>
      <c r="E17" s="40">
        <f>2.5*6*0.2*2*1.02</f>
        <v>6.12</v>
      </c>
      <c r="F17" s="45">
        <v>0</v>
      </c>
      <c r="G17" s="39">
        <f t="shared" si="1"/>
        <v>0</v>
      </c>
      <c r="H17" s="39"/>
      <c r="I17" s="39"/>
      <c r="J17" s="14">
        <f t="shared" si="0"/>
        <v>0</v>
      </c>
      <c r="P17" s="43"/>
    </row>
    <row r="18" spans="2:16" x14ac:dyDescent="0.25">
      <c r="B18" s="12">
        <v>6</v>
      </c>
      <c r="C18" s="46" t="s">
        <v>31</v>
      </c>
      <c r="D18" s="38" t="s">
        <v>13</v>
      </c>
      <c r="E18" s="44">
        <v>0.755</v>
      </c>
      <c r="F18" s="45">
        <v>0</v>
      </c>
      <c r="G18" s="39"/>
      <c r="H18" s="39">
        <f>E18*F18</f>
        <v>0</v>
      </c>
      <c r="I18" s="39"/>
      <c r="J18" s="14">
        <f t="shared" si="0"/>
        <v>0</v>
      </c>
      <c r="P18" s="43"/>
    </row>
    <row r="19" spans="2:16" x14ac:dyDescent="0.25">
      <c r="B19" s="12"/>
      <c r="C19" s="13" t="s">
        <v>28</v>
      </c>
      <c r="D19" s="38" t="s">
        <v>13</v>
      </c>
      <c r="E19" s="44">
        <v>0.72</v>
      </c>
      <c r="F19" s="45">
        <v>0</v>
      </c>
      <c r="G19" s="39">
        <f t="shared" si="1"/>
        <v>0</v>
      </c>
      <c r="H19" s="39"/>
      <c r="I19" s="39"/>
      <c r="J19" s="14">
        <f t="shared" si="0"/>
        <v>0</v>
      </c>
      <c r="P19" s="43"/>
    </row>
    <row r="20" spans="2:16" x14ac:dyDescent="0.25">
      <c r="B20" s="12"/>
      <c r="C20" s="13" t="s">
        <v>29</v>
      </c>
      <c r="D20" s="38" t="s">
        <v>13</v>
      </c>
      <c r="E20" s="44">
        <v>3.5400000000000001E-2</v>
      </c>
      <c r="F20" s="45">
        <v>0</v>
      </c>
      <c r="G20" s="39">
        <f t="shared" si="1"/>
        <v>0</v>
      </c>
      <c r="H20" s="39"/>
      <c r="I20" s="39"/>
      <c r="J20" s="14">
        <f t="shared" si="0"/>
        <v>0</v>
      </c>
      <c r="P20" s="43"/>
    </row>
    <row r="21" spans="2:16" ht="45" x14ac:dyDescent="0.25">
      <c r="B21" s="12"/>
      <c r="C21" s="13" t="s">
        <v>30</v>
      </c>
      <c r="D21" s="38" t="s">
        <v>53</v>
      </c>
      <c r="E21" s="50">
        <v>150</v>
      </c>
      <c r="F21" s="45">
        <v>0</v>
      </c>
      <c r="G21" s="39">
        <f t="shared" si="1"/>
        <v>0</v>
      </c>
      <c r="H21" s="39"/>
      <c r="I21" s="39"/>
      <c r="J21" s="14">
        <f t="shared" si="0"/>
        <v>0</v>
      </c>
    </row>
    <row r="22" spans="2:16" x14ac:dyDescent="0.25">
      <c r="B22" s="12">
        <v>7</v>
      </c>
      <c r="C22" s="46" t="s">
        <v>32</v>
      </c>
      <c r="D22" s="38" t="s">
        <v>18</v>
      </c>
      <c r="E22" s="40">
        <v>36.799999999999997</v>
      </c>
      <c r="F22" s="45">
        <v>0</v>
      </c>
      <c r="G22" s="39"/>
      <c r="H22" s="39">
        <f>E22*F22</f>
        <v>0</v>
      </c>
      <c r="I22" s="39"/>
      <c r="J22" s="14">
        <f t="shared" si="0"/>
        <v>0</v>
      </c>
    </row>
    <row r="23" spans="2:16" ht="30" x14ac:dyDescent="0.25">
      <c r="B23" s="12"/>
      <c r="C23" s="47" t="s">
        <v>34</v>
      </c>
      <c r="D23" s="38" t="s">
        <v>18</v>
      </c>
      <c r="E23" s="40">
        <v>36.799999999999997</v>
      </c>
      <c r="F23" s="45">
        <v>0</v>
      </c>
      <c r="G23" s="39">
        <f t="shared" si="1"/>
        <v>0</v>
      </c>
      <c r="H23" s="39"/>
      <c r="I23" s="39"/>
      <c r="J23" s="14">
        <f t="shared" si="0"/>
        <v>0</v>
      </c>
    </row>
    <row r="24" spans="2:16" x14ac:dyDescent="0.25">
      <c r="B24" s="48"/>
      <c r="C24" s="49" t="s">
        <v>51</v>
      </c>
      <c r="D24" s="48"/>
      <c r="E24" s="48"/>
      <c r="F24" s="48"/>
      <c r="G24" s="52">
        <f>SUM(G8:G23)</f>
        <v>0</v>
      </c>
      <c r="H24" s="52">
        <f t="shared" ref="H24:I24" si="2">SUM(H8:H23)</f>
        <v>0</v>
      </c>
      <c r="I24" s="52">
        <f t="shared" si="2"/>
        <v>0</v>
      </c>
      <c r="J24" s="15">
        <f t="shared" si="0"/>
        <v>0</v>
      </c>
    </row>
    <row r="25" spans="2:16" x14ac:dyDescent="0.25">
      <c r="B25" s="59" t="s">
        <v>75</v>
      </c>
      <c r="C25" s="59"/>
      <c r="D25" s="59"/>
      <c r="E25" s="59"/>
      <c r="F25" s="59"/>
      <c r="G25" s="59"/>
      <c r="H25" s="59"/>
      <c r="I25" s="59"/>
      <c r="J25" s="59"/>
    </row>
    <row r="26" spans="2:16" x14ac:dyDescent="0.25">
      <c r="B26" s="38">
        <v>8</v>
      </c>
      <c r="C26" s="46" t="s">
        <v>17</v>
      </c>
      <c r="D26" s="38" t="s">
        <v>18</v>
      </c>
      <c r="E26" s="40">
        <v>35.799999999999997</v>
      </c>
      <c r="F26" s="39">
        <v>0</v>
      </c>
      <c r="G26" s="39"/>
      <c r="H26" s="39">
        <f>E26*F26</f>
        <v>0</v>
      </c>
      <c r="I26" s="39"/>
      <c r="J26" s="51">
        <f>G26+H26+I26</f>
        <v>0</v>
      </c>
    </row>
    <row r="27" spans="2:16" ht="30" x14ac:dyDescent="0.25">
      <c r="B27" s="38"/>
      <c r="C27" s="47" t="s">
        <v>19</v>
      </c>
      <c r="D27" s="38" t="s">
        <v>18</v>
      </c>
      <c r="E27" s="40">
        <v>35.799999999999997</v>
      </c>
      <c r="F27" s="39">
        <v>0</v>
      </c>
      <c r="G27" s="39">
        <f>E27*F27</f>
        <v>0</v>
      </c>
      <c r="H27" s="39"/>
      <c r="I27" s="39"/>
      <c r="J27" s="51">
        <f t="shared" ref="J27:J41" si="3">G27+H27+I27</f>
        <v>0</v>
      </c>
    </row>
    <row r="28" spans="2:16" ht="45" x14ac:dyDescent="0.25">
      <c r="B28" s="38">
        <v>9</v>
      </c>
      <c r="C28" s="46" t="s">
        <v>20</v>
      </c>
      <c r="D28" s="38" t="s">
        <v>10</v>
      </c>
      <c r="E28" s="40">
        <v>10.8</v>
      </c>
      <c r="F28" s="39">
        <v>0</v>
      </c>
      <c r="G28" s="39"/>
      <c r="H28" s="39">
        <f t="shared" ref="H28:H40" si="4">E28*F28</f>
        <v>0</v>
      </c>
      <c r="I28" s="39"/>
      <c r="J28" s="51">
        <f t="shared" si="3"/>
        <v>0</v>
      </c>
    </row>
    <row r="29" spans="2:16" x14ac:dyDescent="0.25">
      <c r="B29" s="38"/>
      <c r="C29" s="47" t="s">
        <v>21</v>
      </c>
      <c r="D29" s="38" t="s">
        <v>10</v>
      </c>
      <c r="E29" s="40">
        <v>10.8</v>
      </c>
      <c r="F29" s="39">
        <v>0</v>
      </c>
      <c r="G29" s="39">
        <f t="shared" ref="G29:G41" si="5">E29*F29</f>
        <v>0</v>
      </c>
      <c r="H29" s="39"/>
      <c r="I29" s="39"/>
      <c r="J29" s="51">
        <f t="shared" si="3"/>
        <v>0</v>
      </c>
    </row>
    <row r="30" spans="2:16" ht="30" x14ac:dyDescent="0.25">
      <c r="B30" s="38">
        <v>10</v>
      </c>
      <c r="C30" s="46" t="s">
        <v>22</v>
      </c>
      <c r="D30" s="38" t="s">
        <v>18</v>
      </c>
      <c r="E30" s="40">
        <v>16.8</v>
      </c>
      <c r="F30" s="39">
        <v>0</v>
      </c>
      <c r="G30" s="39"/>
      <c r="H30" s="39">
        <f t="shared" si="4"/>
        <v>0</v>
      </c>
      <c r="I30" s="39"/>
      <c r="J30" s="51">
        <f t="shared" si="3"/>
        <v>0</v>
      </c>
    </row>
    <row r="31" spans="2:16" x14ac:dyDescent="0.25">
      <c r="B31" s="38"/>
      <c r="C31" s="47" t="s">
        <v>23</v>
      </c>
      <c r="D31" s="38" t="s">
        <v>18</v>
      </c>
      <c r="E31" s="40">
        <v>16.8</v>
      </c>
      <c r="F31" s="39">
        <v>0</v>
      </c>
      <c r="G31" s="39">
        <f t="shared" si="5"/>
        <v>0</v>
      </c>
      <c r="H31" s="39"/>
      <c r="I31" s="39"/>
      <c r="J31" s="51">
        <f t="shared" si="3"/>
        <v>0</v>
      </c>
    </row>
    <row r="32" spans="2:16" x14ac:dyDescent="0.25">
      <c r="B32" s="38">
        <v>11</v>
      </c>
      <c r="C32" s="46" t="s">
        <v>35</v>
      </c>
      <c r="D32" s="38" t="s">
        <v>10</v>
      </c>
      <c r="E32" s="40">
        <f>E33/1.02</f>
        <v>1.76</v>
      </c>
      <c r="F32" s="39">
        <v>0</v>
      </c>
      <c r="G32" s="39"/>
      <c r="H32" s="39">
        <f t="shared" si="4"/>
        <v>0</v>
      </c>
      <c r="I32" s="39"/>
      <c r="J32" s="51">
        <f t="shared" si="3"/>
        <v>0</v>
      </c>
    </row>
    <row r="33" spans="2:10" x14ac:dyDescent="0.25">
      <c r="B33" s="38"/>
      <c r="C33" s="47" t="s">
        <v>36</v>
      </c>
      <c r="D33" s="38" t="s">
        <v>10</v>
      </c>
      <c r="E33" s="40">
        <f>4.2*4.2*0.1*1.02</f>
        <v>1.8</v>
      </c>
      <c r="F33" s="39">
        <v>0</v>
      </c>
      <c r="G33" s="39">
        <f t="shared" si="5"/>
        <v>0</v>
      </c>
      <c r="H33" s="39"/>
      <c r="I33" s="39"/>
      <c r="J33" s="51">
        <f t="shared" si="3"/>
        <v>0</v>
      </c>
    </row>
    <row r="34" spans="2:10" x14ac:dyDescent="0.25">
      <c r="B34" s="38">
        <v>12</v>
      </c>
      <c r="C34" s="46" t="s">
        <v>26</v>
      </c>
      <c r="D34" s="38" t="s">
        <v>10</v>
      </c>
      <c r="E34" s="40">
        <f>E35/1.02</f>
        <v>3.2</v>
      </c>
      <c r="F34" s="39">
        <v>0</v>
      </c>
      <c r="G34" s="39"/>
      <c r="H34" s="39">
        <f t="shared" si="4"/>
        <v>0</v>
      </c>
      <c r="I34" s="39"/>
      <c r="J34" s="51">
        <f t="shared" si="3"/>
        <v>0</v>
      </c>
    </row>
    <row r="35" spans="2:10" x14ac:dyDescent="0.25">
      <c r="B35" s="38"/>
      <c r="C35" s="47" t="s">
        <v>27</v>
      </c>
      <c r="D35" s="38" t="s">
        <v>10</v>
      </c>
      <c r="E35" s="40">
        <f>4*4*0.2*1.02</f>
        <v>3.26</v>
      </c>
      <c r="F35" s="39">
        <v>0</v>
      </c>
      <c r="G35" s="39">
        <f t="shared" si="5"/>
        <v>0</v>
      </c>
      <c r="H35" s="39"/>
      <c r="I35" s="39"/>
      <c r="J35" s="51">
        <f t="shared" si="3"/>
        <v>0</v>
      </c>
    </row>
    <row r="36" spans="2:10" x14ac:dyDescent="0.25">
      <c r="B36" s="38">
        <v>13</v>
      </c>
      <c r="C36" s="46" t="s">
        <v>31</v>
      </c>
      <c r="D36" s="38" t="s">
        <v>13</v>
      </c>
      <c r="E36" s="40">
        <v>0.39</v>
      </c>
      <c r="F36" s="39">
        <v>0</v>
      </c>
      <c r="G36" s="39"/>
      <c r="H36" s="39">
        <f t="shared" si="4"/>
        <v>0</v>
      </c>
      <c r="I36" s="39"/>
      <c r="J36" s="51">
        <f t="shared" si="3"/>
        <v>0</v>
      </c>
    </row>
    <row r="37" spans="2:10" x14ac:dyDescent="0.25">
      <c r="B37" s="38"/>
      <c r="C37" s="47" t="s">
        <v>28</v>
      </c>
      <c r="D37" s="38" t="s">
        <v>13</v>
      </c>
      <c r="E37" s="44">
        <v>0.374</v>
      </c>
      <c r="F37" s="39">
        <v>0</v>
      </c>
      <c r="G37" s="39">
        <f t="shared" si="5"/>
        <v>0</v>
      </c>
      <c r="H37" s="39"/>
      <c r="I37" s="39"/>
      <c r="J37" s="51">
        <f t="shared" si="3"/>
        <v>0</v>
      </c>
    </row>
    <row r="38" spans="2:10" x14ac:dyDescent="0.25">
      <c r="B38" s="38"/>
      <c r="C38" s="47" t="s">
        <v>37</v>
      </c>
      <c r="D38" s="38" t="s">
        <v>13</v>
      </c>
      <c r="E38" s="44">
        <v>1.6E-2</v>
      </c>
      <c r="F38" s="39">
        <v>0</v>
      </c>
      <c r="G38" s="39">
        <f t="shared" si="5"/>
        <v>0</v>
      </c>
      <c r="H38" s="39"/>
      <c r="I38" s="39"/>
      <c r="J38" s="51">
        <f t="shared" si="3"/>
        <v>0</v>
      </c>
    </row>
    <row r="39" spans="2:10" ht="45" x14ac:dyDescent="0.25">
      <c r="B39" s="38"/>
      <c r="C39" s="47" t="s">
        <v>38</v>
      </c>
      <c r="D39" s="38" t="s">
        <v>53</v>
      </c>
      <c r="E39" s="40">
        <v>160</v>
      </c>
      <c r="F39" s="39">
        <v>0</v>
      </c>
      <c r="G39" s="39">
        <f t="shared" si="5"/>
        <v>0</v>
      </c>
      <c r="H39" s="39"/>
      <c r="I39" s="39"/>
      <c r="J39" s="51">
        <f t="shared" si="3"/>
        <v>0</v>
      </c>
    </row>
    <row r="40" spans="2:10" x14ac:dyDescent="0.25">
      <c r="B40" s="38">
        <v>14</v>
      </c>
      <c r="C40" s="46" t="s">
        <v>32</v>
      </c>
      <c r="D40" s="38" t="s">
        <v>18</v>
      </c>
      <c r="E40" s="40">
        <v>19.2</v>
      </c>
      <c r="F40" s="39">
        <v>0</v>
      </c>
      <c r="G40" s="39"/>
      <c r="H40" s="39">
        <f t="shared" si="4"/>
        <v>0</v>
      </c>
      <c r="I40" s="39"/>
      <c r="J40" s="51">
        <f t="shared" si="3"/>
        <v>0</v>
      </c>
    </row>
    <row r="41" spans="2:10" ht="30" x14ac:dyDescent="0.25">
      <c r="B41" s="38"/>
      <c r="C41" s="47" t="s">
        <v>33</v>
      </c>
      <c r="D41" s="38" t="s">
        <v>18</v>
      </c>
      <c r="E41" s="40">
        <v>19.2</v>
      </c>
      <c r="F41" s="39">
        <v>0</v>
      </c>
      <c r="G41" s="39">
        <f t="shared" si="5"/>
        <v>0</v>
      </c>
      <c r="H41" s="39"/>
      <c r="I41" s="39"/>
      <c r="J41" s="51">
        <f t="shared" si="3"/>
        <v>0</v>
      </c>
    </row>
    <row r="42" spans="2:10" x14ac:dyDescent="0.25">
      <c r="B42" s="38"/>
      <c r="C42" s="49" t="s">
        <v>52</v>
      </c>
      <c r="D42" s="38"/>
      <c r="E42" s="44"/>
      <c r="F42" s="45"/>
      <c r="G42" s="52">
        <f>SUM(G26:G41)</f>
        <v>0</v>
      </c>
      <c r="H42" s="52">
        <f t="shared" ref="H42:J42" si="6">SUM(H26:H41)</f>
        <v>0</v>
      </c>
      <c r="I42" s="52">
        <f t="shared" si="6"/>
        <v>0</v>
      </c>
      <c r="J42" s="52">
        <f t="shared" si="6"/>
        <v>0</v>
      </c>
    </row>
    <row r="43" spans="2:10" x14ac:dyDescent="0.25">
      <c r="B43" s="60" t="s">
        <v>76</v>
      </c>
      <c r="C43" s="60"/>
      <c r="D43" s="60"/>
      <c r="E43" s="60"/>
      <c r="F43" s="60"/>
      <c r="G43" s="60"/>
      <c r="H43" s="60"/>
      <c r="I43" s="60"/>
      <c r="J43" s="60"/>
    </row>
    <row r="44" spans="2:10" x14ac:dyDescent="0.25">
      <c r="B44" s="38">
        <v>15</v>
      </c>
      <c r="C44" s="46" t="s">
        <v>17</v>
      </c>
      <c r="D44" s="38" t="s">
        <v>18</v>
      </c>
      <c r="E44" s="40">
        <v>132.30000000000001</v>
      </c>
      <c r="F44" s="45">
        <v>0</v>
      </c>
      <c r="G44" s="39"/>
      <c r="H44" s="39">
        <f t="shared" ref="H44:H64" si="7">E44*F44</f>
        <v>0</v>
      </c>
      <c r="I44" s="39"/>
      <c r="J44" s="51">
        <f>G44+H44+I44</f>
        <v>0</v>
      </c>
    </row>
    <row r="45" spans="2:10" ht="30" x14ac:dyDescent="0.25">
      <c r="B45" s="38"/>
      <c r="C45" s="47" t="s">
        <v>19</v>
      </c>
      <c r="D45" s="38" t="s">
        <v>18</v>
      </c>
      <c r="E45" s="40">
        <v>132.30000000000001</v>
      </c>
      <c r="F45" s="45">
        <v>0</v>
      </c>
      <c r="G45" s="39">
        <f t="shared" ref="G45:G65" si="8">E45*F45</f>
        <v>0</v>
      </c>
      <c r="H45" s="39"/>
      <c r="I45" s="39"/>
      <c r="J45" s="51">
        <f t="shared" ref="J45:J65" si="9">G45+H45+I45</f>
        <v>0</v>
      </c>
    </row>
    <row r="46" spans="2:10" ht="45" x14ac:dyDescent="0.25">
      <c r="B46" s="38">
        <v>16</v>
      </c>
      <c r="C46" s="46" t="s">
        <v>39</v>
      </c>
      <c r="D46" s="38" t="s">
        <v>10</v>
      </c>
      <c r="E46" s="40">
        <v>37.6</v>
      </c>
      <c r="F46" s="45">
        <v>0</v>
      </c>
      <c r="G46" s="39"/>
      <c r="H46" s="39">
        <f t="shared" si="7"/>
        <v>0</v>
      </c>
      <c r="I46" s="39"/>
      <c r="J46" s="51">
        <f t="shared" si="9"/>
        <v>0</v>
      </c>
    </row>
    <row r="47" spans="2:10" x14ac:dyDescent="0.25">
      <c r="B47" s="38"/>
      <c r="C47" s="47" t="s">
        <v>21</v>
      </c>
      <c r="D47" s="38" t="s">
        <v>10</v>
      </c>
      <c r="E47" s="40">
        <v>37.6</v>
      </c>
      <c r="F47" s="45">
        <v>0</v>
      </c>
      <c r="G47" s="39">
        <f t="shared" si="8"/>
        <v>0</v>
      </c>
      <c r="H47" s="39"/>
      <c r="I47" s="39"/>
      <c r="J47" s="51">
        <f t="shared" si="9"/>
        <v>0</v>
      </c>
    </row>
    <row r="48" spans="2:10" ht="30" x14ac:dyDescent="0.25">
      <c r="B48" s="38">
        <v>17</v>
      </c>
      <c r="C48" s="46" t="s">
        <v>40</v>
      </c>
      <c r="D48" s="38" t="s">
        <v>18</v>
      </c>
      <c r="E48" s="40">
        <v>106.1</v>
      </c>
      <c r="F48" s="45">
        <v>0</v>
      </c>
      <c r="G48" s="39"/>
      <c r="H48" s="39">
        <f t="shared" si="7"/>
        <v>0</v>
      </c>
      <c r="I48" s="39"/>
      <c r="J48" s="51">
        <f t="shared" si="9"/>
        <v>0</v>
      </c>
    </row>
    <row r="49" spans="2:10" x14ac:dyDescent="0.25">
      <c r="B49" s="38"/>
      <c r="C49" s="47" t="s">
        <v>23</v>
      </c>
      <c r="D49" s="38" t="s">
        <v>18</v>
      </c>
      <c r="E49" s="40">
        <v>106.1</v>
      </c>
      <c r="F49" s="45">
        <v>0</v>
      </c>
      <c r="G49" s="39">
        <f t="shared" si="8"/>
        <v>0</v>
      </c>
      <c r="H49" s="39"/>
      <c r="I49" s="39"/>
      <c r="J49" s="51">
        <f t="shared" si="9"/>
        <v>0</v>
      </c>
    </row>
    <row r="50" spans="2:10" x14ac:dyDescent="0.25">
      <c r="B50" s="38">
        <v>18</v>
      </c>
      <c r="C50" s="46" t="s">
        <v>35</v>
      </c>
      <c r="D50" s="38" t="s">
        <v>10</v>
      </c>
      <c r="E50" s="40">
        <f>E51/1.02</f>
        <v>10.61</v>
      </c>
      <c r="F50" s="45">
        <v>0</v>
      </c>
      <c r="G50" s="39"/>
      <c r="H50" s="39">
        <f t="shared" si="7"/>
        <v>0</v>
      </c>
      <c r="I50" s="39"/>
      <c r="J50" s="51">
        <f t="shared" si="9"/>
        <v>0</v>
      </c>
    </row>
    <row r="51" spans="2:10" x14ac:dyDescent="0.25">
      <c r="B51" s="38"/>
      <c r="C51" s="47" t="s">
        <v>36</v>
      </c>
      <c r="D51" s="38" t="s">
        <v>10</v>
      </c>
      <c r="E51" s="40">
        <f>10.3*10.3*0.1*1.02</f>
        <v>10.82</v>
      </c>
      <c r="F51" s="45">
        <v>0</v>
      </c>
      <c r="G51" s="39">
        <f t="shared" si="8"/>
        <v>0</v>
      </c>
      <c r="H51" s="39"/>
      <c r="I51" s="39"/>
      <c r="J51" s="51">
        <f t="shared" si="9"/>
        <v>0</v>
      </c>
    </row>
    <row r="52" spans="2:10" x14ac:dyDescent="0.25">
      <c r="B52" s="38">
        <v>19</v>
      </c>
      <c r="C52" s="46" t="s">
        <v>41</v>
      </c>
      <c r="D52" s="38" t="s">
        <v>10</v>
      </c>
      <c r="E52" s="40">
        <f>E53/1.02</f>
        <v>82.92</v>
      </c>
      <c r="F52" s="45">
        <v>0</v>
      </c>
      <c r="G52" s="39"/>
      <c r="H52" s="39">
        <f t="shared" si="7"/>
        <v>0</v>
      </c>
      <c r="I52" s="39"/>
      <c r="J52" s="51">
        <f t="shared" si="9"/>
        <v>0</v>
      </c>
    </row>
    <row r="53" spans="2:10" x14ac:dyDescent="0.25">
      <c r="B53" s="38"/>
      <c r="C53" s="47" t="s">
        <v>27</v>
      </c>
      <c r="D53" s="38" t="s">
        <v>10</v>
      </c>
      <c r="E53" s="40">
        <f>(10*10*0.8)*1.02+(1.3*0.75*0.75*4)*1.02</f>
        <v>84.58</v>
      </c>
      <c r="F53" s="45">
        <v>0</v>
      </c>
      <c r="G53" s="39">
        <f t="shared" si="8"/>
        <v>0</v>
      </c>
      <c r="H53" s="39"/>
      <c r="I53" s="39"/>
      <c r="J53" s="51">
        <f t="shared" si="9"/>
        <v>0</v>
      </c>
    </row>
    <row r="54" spans="2:10" x14ac:dyDescent="0.25">
      <c r="B54" s="38">
        <v>20</v>
      </c>
      <c r="C54" s="46" t="s">
        <v>31</v>
      </c>
      <c r="D54" s="38" t="s">
        <v>13</v>
      </c>
      <c r="E54" s="44">
        <v>5.3449999999999998</v>
      </c>
      <c r="F54" s="45">
        <v>0</v>
      </c>
      <c r="G54" s="39"/>
      <c r="H54" s="39">
        <f t="shared" si="7"/>
        <v>0</v>
      </c>
      <c r="I54" s="39"/>
      <c r="J54" s="51">
        <f t="shared" si="9"/>
        <v>0</v>
      </c>
    </row>
    <row r="55" spans="2:10" x14ac:dyDescent="0.25">
      <c r="B55" s="38"/>
      <c r="C55" s="47" t="s">
        <v>42</v>
      </c>
      <c r="D55" s="38" t="s">
        <v>13</v>
      </c>
      <c r="E55" s="44">
        <v>0.313</v>
      </c>
      <c r="F55" s="45">
        <v>0</v>
      </c>
      <c r="G55" s="39">
        <f t="shared" si="8"/>
        <v>0</v>
      </c>
      <c r="H55" s="39"/>
      <c r="I55" s="39"/>
      <c r="J55" s="51">
        <f t="shared" si="9"/>
        <v>0</v>
      </c>
    </row>
    <row r="56" spans="2:10" x14ac:dyDescent="0.25">
      <c r="B56" s="38"/>
      <c r="C56" s="47" t="s">
        <v>49</v>
      </c>
      <c r="D56" s="38" t="s">
        <v>13</v>
      </c>
      <c r="E56" s="44">
        <v>4.4550000000000001</v>
      </c>
      <c r="F56" s="45">
        <v>0</v>
      </c>
      <c r="G56" s="39">
        <f t="shared" si="8"/>
        <v>0</v>
      </c>
      <c r="H56" s="39"/>
      <c r="I56" s="39"/>
      <c r="J56" s="51">
        <f t="shared" si="9"/>
        <v>0</v>
      </c>
    </row>
    <row r="57" spans="2:10" x14ac:dyDescent="0.25">
      <c r="B57" s="38"/>
      <c r="C57" s="47" t="s">
        <v>43</v>
      </c>
      <c r="D57" s="38" t="s">
        <v>13</v>
      </c>
      <c r="E57" s="44">
        <v>3.5000000000000003E-2</v>
      </c>
      <c r="F57" s="45">
        <v>0</v>
      </c>
      <c r="G57" s="39">
        <f t="shared" si="8"/>
        <v>0</v>
      </c>
      <c r="H57" s="39"/>
      <c r="I57" s="39"/>
      <c r="J57" s="51">
        <f t="shared" si="9"/>
        <v>0</v>
      </c>
    </row>
    <row r="58" spans="2:10" x14ac:dyDescent="0.25">
      <c r="B58" s="38"/>
      <c r="C58" s="47" t="s">
        <v>50</v>
      </c>
      <c r="D58" s="38" t="s">
        <v>13</v>
      </c>
      <c r="E58" s="44">
        <v>0.54200000000000004</v>
      </c>
      <c r="F58" s="45">
        <v>0</v>
      </c>
      <c r="G58" s="39">
        <f t="shared" si="8"/>
        <v>0</v>
      </c>
      <c r="H58" s="39"/>
      <c r="I58" s="39"/>
      <c r="J58" s="51">
        <f t="shared" si="9"/>
        <v>0</v>
      </c>
    </row>
    <row r="59" spans="2:10" ht="45" x14ac:dyDescent="0.25">
      <c r="B59" s="38"/>
      <c r="C59" s="47" t="s">
        <v>46</v>
      </c>
      <c r="D59" s="38" t="s">
        <v>53</v>
      </c>
      <c r="E59" s="40">
        <v>1000</v>
      </c>
      <c r="F59" s="45">
        <v>0</v>
      </c>
      <c r="G59" s="39">
        <f t="shared" si="8"/>
        <v>0</v>
      </c>
      <c r="H59" s="39"/>
      <c r="I59" s="39"/>
      <c r="J59" s="51">
        <f t="shared" si="9"/>
        <v>0</v>
      </c>
    </row>
    <row r="60" spans="2:10" x14ac:dyDescent="0.25">
      <c r="B60" s="38">
        <v>21</v>
      </c>
      <c r="C60" s="46" t="s">
        <v>44</v>
      </c>
      <c r="D60" s="38" t="s">
        <v>13</v>
      </c>
      <c r="E60" s="44">
        <v>0.26700000000000002</v>
      </c>
      <c r="F60" s="45">
        <v>0</v>
      </c>
      <c r="G60" s="39"/>
      <c r="H60" s="39">
        <f t="shared" si="7"/>
        <v>0</v>
      </c>
      <c r="I60" s="39"/>
      <c r="J60" s="51">
        <f t="shared" si="9"/>
        <v>0</v>
      </c>
    </row>
    <row r="61" spans="2:10" x14ac:dyDescent="0.25">
      <c r="B61" s="38"/>
      <c r="C61" s="47" t="s">
        <v>45</v>
      </c>
      <c r="D61" s="38" t="s">
        <v>53</v>
      </c>
      <c r="E61" s="40">
        <v>16</v>
      </c>
      <c r="F61" s="45">
        <v>0</v>
      </c>
      <c r="G61" s="39">
        <f t="shared" si="8"/>
        <v>0</v>
      </c>
      <c r="H61" s="39"/>
      <c r="I61" s="39"/>
      <c r="J61" s="51">
        <f t="shared" si="9"/>
        <v>0</v>
      </c>
    </row>
    <row r="62" spans="2:10" ht="30" x14ac:dyDescent="0.25">
      <c r="B62" s="38">
        <v>22</v>
      </c>
      <c r="C62" s="46" t="s">
        <v>47</v>
      </c>
      <c r="D62" s="38" t="s">
        <v>10</v>
      </c>
      <c r="E62" s="40">
        <f>E63/1.02</f>
        <v>0.2</v>
      </c>
      <c r="F62" s="45">
        <v>0</v>
      </c>
      <c r="G62" s="39"/>
      <c r="H62" s="39">
        <f t="shared" si="7"/>
        <v>0</v>
      </c>
      <c r="I62" s="39"/>
      <c r="J62" s="51">
        <f t="shared" si="9"/>
        <v>0</v>
      </c>
    </row>
    <row r="63" spans="2:10" x14ac:dyDescent="0.25">
      <c r="B63" s="38"/>
      <c r="C63" s="47" t="s">
        <v>48</v>
      </c>
      <c r="D63" s="38" t="s">
        <v>10</v>
      </c>
      <c r="E63" s="40">
        <f>0.2*1.02</f>
        <v>0.2</v>
      </c>
      <c r="F63" s="45">
        <v>0</v>
      </c>
      <c r="G63" s="39">
        <f t="shared" si="8"/>
        <v>0</v>
      </c>
      <c r="H63" s="39"/>
      <c r="I63" s="39"/>
      <c r="J63" s="51">
        <f t="shared" si="9"/>
        <v>0</v>
      </c>
    </row>
    <row r="64" spans="2:10" x14ac:dyDescent="0.25">
      <c r="B64" s="38">
        <v>23</v>
      </c>
      <c r="C64" s="46" t="s">
        <v>32</v>
      </c>
      <c r="D64" s="38" t="s">
        <v>18</v>
      </c>
      <c r="E64" s="40">
        <v>146.6</v>
      </c>
      <c r="F64" s="45">
        <v>0</v>
      </c>
      <c r="G64" s="39"/>
      <c r="H64" s="39">
        <f t="shared" si="7"/>
        <v>0</v>
      </c>
      <c r="I64" s="39"/>
      <c r="J64" s="51">
        <f t="shared" si="9"/>
        <v>0</v>
      </c>
    </row>
    <row r="65" spans="2:10" ht="30" x14ac:dyDescent="0.25">
      <c r="B65" s="38"/>
      <c r="C65" s="47" t="s">
        <v>33</v>
      </c>
      <c r="D65" s="38" t="s">
        <v>18</v>
      </c>
      <c r="E65" s="40">
        <v>146.6</v>
      </c>
      <c r="F65" s="45">
        <v>0</v>
      </c>
      <c r="G65" s="39">
        <f t="shared" si="8"/>
        <v>0</v>
      </c>
      <c r="H65" s="39"/>
      <c r="I65" s="39"/>
      <c r="J65" s="51">
        <f t="shared" si="9"/>
        <v>0</v>
      </c>
    </row>
    <row r="66" spans="2:10" x14ac:dyDescent="0.25">
      <c r="B66" s="38"/>
      <c r="C66" s="49" t="s">
        <v>54</v>
      </c>
      <c r="D66" s="38"/>
      <c r="E66" s="44"/>
      <c r="F66" s="45"/>
      <c r="G66" s="52">
        <f>SUM(G44:G65)</f>
        <v>0</v>
      </c>
      <c r="H66" s="52">
        <f t="shared" ref="H66:J66" si="10">SUM(H44:H65)</f>
        <v>0</v>
      </c>
      <c r="I66" s="52">
        <f t="shared" si="10"/>
        <v>0</v>
      </c>
      <c r="J66" s="52">
        <f t="shared" si="10"/>
        <v>0</v>
      </c>
    </row>
    <row r="67" spans="2:10" x14ac:dyDescent="0.25">
      <c r="B67" s="59" t="s">
        <v>77</v>
      </c>
      <c r="C67" s="59"/>
      <c r="D67" s="59"/>
      <c r="E67" s="59"/>
      <c r="F67" s="59"/>
      <c r="G67" s="59"/>
      <c r="H67" s="59"/>
      <c r="I67" s="59"/>
      <c r="J67" s="59"/>
    </row>
    <row r="68" spans="2:10" ht="30" x14ac:dyDescent="0.25">
      <c r="B68" s="38">
        <v>24</v>
      </c>
      <c r="C68" s="46" t="s">
        <v>59</v>
      </c>
      <c r="D68" s="38" t="s">
        <v>13</v>
      </c>
      <c r="E68" s="44">
        <v>16.786000000000001</v>
      </c>
      <c r="F68" s="45">
        <v>0</v>
      </c>
      <c r="G68" s="39"/>
      <c r="H68" s="39">
        <f t="shared" ref="H68:H81" si="11">E68*F68</f>
        <v>0</v>
      </c>
      <c r="I68" s="39"/>
      <c r="J68" s="51">
        <f>G68+H68+I68</f>
        <v>0</v>
      </c>
    </row>
    <row r="69" spans="2:10" x14ac:dyDescent="0.25">
      <c r="B69" s="38"/>
      <c r="C69" s="47" t="s">
        <v>60</v>
      </c>
      <c r="D69" s="38" t="s">
        <v>13</v>
      </c>
      <c r="E69" s="44">
        <v>16.327999999999999</v>
      </c>
      <c r="F69" s="45">
        <v>0</v>
      </c>
      <c r="G69" s="39">
        <f t="shared" ref="G69:G82" si="12">E69*F69</f>
        <v>0</v>
      </c>
      <c r="H69" s="39"/>
      <c r="I69" s="39"/>
      <c r="J69" s="51">
        <f t="shared" ref="J69:J82" si="13">G69+H69+I69</f>
        <v>0</v>
      </c>
    </row>
    <row r="70" spans="2:10" ht="30" x14ac:dyDescent="0.25">
      <c r="B70" s="38"/>
      <c r="C70" s="47" t="s">
        <v>61</v>
      </c>
      <c r="D70" s="38" t="s">
        <v>13</v>
      </c>
      <c r="E70" s="44">
        <v>0.45800000000000002</v>
      </c>
      <c r="F70" s="45">
        <v>0</v>
      </c>
      <c r="G70" s="39">
        <f t="shared" si="12"/>
        <v>0</v>
      </c>
      <c r="H70" s="39"/>
      <c r="I70" s="39"/>
      <c r="J70" s="51">
        <f t="shared" si="13"/>
        <v>0</v>
      </c>
    </row>
    <row r="71" spans="2:10" x14ac:dyDescent="0.25">
      <c r="B71" s="38">
        <v>25</v>
      </c>
      <c r="C71" s="46" t="s">
        <v>62</v>
      </c>
      <c r="D71" s="38" t="s">
        <v>57</v>
      </c>
      <c r="E71" s="44">
        <v>158</v>
      </c>
      <c r="F71" s="45">
        <v>0</v>
      </c>
      <c r="G71" s="39"/>
      <c r="H71" s="39">
        <f t="shared" si="11"/>
        <v>0</v>
      </c>
      <c r="I71" s="39"/>
      <c r="J71" s="51">
        <f t="shared" si="13"/>
        <v>0</v>
      </c>
    </row>
    <row r="72" spans="2:10" x14ac:dyDescent="0.25">
      <c r="B72" s="38"/>
      <c r="C72" s="47" t="s">
        <v>63</v>
      </c>
      <c r="D72" s="38" t="s">
        <v>57</v>
      </c>
      <c r="E72" s="44">
        <v>158</v>
      </c>
      <c r="F72" s="45">
        <v>0</v>
      </c>
      <c r="G72" s="39">
        <f t="shared" si="12"/>
        <v>0</v>
      </c>
      <c r="H72" s="39"/>
      <c r="I72" s="39"/>
      <c r="J72" s="51">
        <f t="shared" si="13"/>
        <v>0</v>
      </c>
    </row>
    <row r="73" spans="2:10" x14ac:dyDescent="0.25">
      <c r="B73" s="38">
        <v>26</v>
      </c>
      <c r="C73" s="46" t="s">
        <v>64</v>
      </c>
      <c r="D73" s="38" t="s">
        <v>57</v>
      </c>
      <c r="E73" s="44">
        <v>1.26</v>
      </c>
      <c r="F73" s="45">
        <v>0</v>
      </c>
      <c r="G73" s="39"/>
      <c r="H73" s="39">
        <f t="shared" si="11"/>
        <v>0</v>
      </c>
      <c r="I73" s="39"/>
      <c r="J73" s="51">
        <f t="shared" si="13"/>
        <v>0</v>
      </c>
    </row>
    <row r="74" spans="2:10" x14ac:dyDescent="0.25">
      <c r="B74" s="38"/>
      <c r="C74" s="47" t="s">
        <v>65</v>
      </c>
      <c r="D74" s="38" t="s">
        <v>57</v>
      </c>
      <c r="E74" s="44">
        <v>1.26</v>
      </c>
      <c r="F74" s="45">
        <v>0</v>
      </c>
      <c r="G74" s="39">
        <f t="shared" si="12"/>
        <v>0</v>
      </c>
      <c r="H74" s="39"/>
      <c r="I74" s="39"/>
      <c r="J74" s="51">
        <f t="shared" si="13"/>
        <v>0</v>
      </c>
    </row>
    <row r="75" spans="2:10" ht="30" x14ac:dyDescent="0.25">
      <c r="B75" s="38">
        <v>27</v>
      </c>
      <c r="C75" s="46" t="s">
        <v>66</v>
      </c>
      <c r="D75" s="38" t="s">
        <v>57</v>
      </c>
      <c r="E75" s="44">
        <v>102</v>
      </c>
      <c r="F75" s="45">
        <v>0</v>
      </c>
      <c r="G75" s="39"/>
      <c r="H75" s="39">
        <f t="shared" si="11"/>
        <v>0</v>
      </c>
      <c r="I75" s="39"/>
      <c r="J75" s="51">
        <f t="shared" si="13"/>
        <v>0</v>
      </c>
    </row>
    <row r="76" spans="2:10" ht="30" x14ac:dyDescent="0.25">
      <c r="B76" s="38"/>
      <c r="C76" s="47" t="s">
        <v>67</v>
      </c>
      <c r="D76" s="38" t="s">
        <v>57</v>
      </c>
      <c r="E76" s="44">
        <v>102</v>
      </c>
      <c r="F76" s="45">
        <v>0</v>
      </c>
      <c r="G76" s="39">
        <f t="shared" si="12"/>
        <v>0</v>
      </c>
      <c r="H76" s="39"/>
      <c r="I76" s="39"/>
      <c r="J76" s="51">
        <f t="shared" si="13"/>
        <v>0</v>
      </c>
    </row>
    <row r="77" spans="2:10" ht="30" x14ac:dyDescent="0.25">
      <c r="B77" s="38">
        <v>28</v>
      </c>
      <c r="C77" s="46" t="s">
        <v>68</v>
      </c>
      <c r="D77" s="38" t="s">
        <v>18</v>
      </c>
      <c r="E77" s="44">
        <v>562.36</v>
      </c>
      <c r="F77" s="45">
        <v>0</v>
      </c>
      <c r="G77" s="39"/>
      <c r="H77" s="39">
        <f t="shared" si="11"/>
        <v>0</v>
      </c>
      <c r="I77" s="39"/>
      <c r="J77" s="51">
        <f t="shared" si="13"/>
        <v>0</v>
      </c>
    </row>
    <row r="78" spans="2:10" ht="30" x14ac:dyDescent="0.25">
      <c r="B78" s="38"/>
      <c r="C78" s="47" t="s">
        <v>69</v>
      </c>
      <c r="D78" s="38" t="s">
        <v>57</v>
      </c>
      <c r="E78" s="44">
        <v>164.49029999999999</v>
      </c>
      <c r="F78" s="45">
        <v>0</v>
      </c>
      <c r="G78" s="39">
        <f t="shared" si="12"/>
        <v>0</v>
      </c>
      <c r="H78" s="39"/>
      <c r="I78" s="39"/>
      <c r="J78" s="51">
        <f t="shared" si="13"/>
        <v>0</v>
      </c>
    </row>
    <row r="79" spans="2:10" ht="30" x14ac:dyDescent="0.25">
      <c r="B79" s="38">
        <v>29</v>
      </c>
      <c r="C79" s="46" t="s">
        <v>70</v>
      </c>
      <c r="D79" s="38" t="s">
        <v>18</v>
      </c>
      <c r="E79" s="44">
        <v>562.36</v>
      </c>
      <c r="F79" s="45">
        <v>0</v>
      </c>
      <c r="G79" s="39"/>
      <c r="H79" s="39">
        <f t="shared" si="11"/>
        <v>0</v>
      </c>
      <c r="I79" s="39"/>
      <c r="J79" s="51">
        <f t="shared" si="13"/>
        <v>0</v>
      </c>
    </row>
    <row r="80" spans="2:10" x14ac:dyDescent="0.25">
      <c r="B80" s="38"/>
      <c r="C80" s="47" t="s">
        <v>55</v>
      </c>
      <c r="D80" s="38" t="s">
        <v>57</v>
      </c>
      <c r="E80" s="44">
        <v>177.14340000000001</v>
      </c>
      <c r="F80" s="45">
        <v>0</v>
      </c>
      <c r="G80" s="39">
        <f t="shared" si="12"/>
        <v>0</v>
      </c>
      <c r="H80" s="39"/>
      <c r="I80" s="39"/>
      <c r="J80" s="51">
        <f t="shared" si="13"/>
        <v>0</v>
      </c>
    </row>
    <row r="81" spans="1:10" ht="45" x14ac:dyDescent="0.25">
      <c r="B81" s="38">
        <v>30</v>
      </c>
      <c r="C81" s="46" t="s">
        <v>71</v>
      </c>
      <c r="D81" s="38" t="s">
        <v>18</v>
      </c>
      <c r="E81" s="44">
        <v>562.36</v>
      </c>
      <c r="F81" s="45">
        <v>0</v>
      </c>
      <c r="G81" s="39"/>
      <c r="H81" s="39">
        <f t="shared" si="11"/>
        <v>0</v>
      </c>
      <c r="I81" s="39"/>
      <c r="J81" s="51">
        <f t="shared" si="13"/>
        <v>0</v>
      </c>
    </row>
    <row r="82" spans="1:10" ht="30" x14ac:dyDescent="0.25">
      <c r="B82" s="38"/>
      <c r="C82" s="47" t="s">
        <v>56</v>
      </c>
      <c r="D82" s="38" t="s">
        <v>57</v>
      </c>
      <c r="E82" s="44">
        <v>98.412999999999997</v>
      </c>
      <c r="F82" s="45">
        <v>0</v>
      </c>
      <c r="G82" s="39">
        <f t="shared" si="12"/>
        <v>0</v>
      </c>
      <c r="H82" s="39"/>
      <c r="I82" s="39"/>
      <c r="J82" s="51">
        <f t="shared" si="13"/>
        <v>0</v>
      </c>
    </row>
    <row r="83" spans="1:10" x14ac:dyDescent="0.25">
      <c r="B83" s="38"/>
      <c r="C83" s="67" t="s">
        <v>58</v>
      </c>
      <c r="D83" s="67"/>
      <c r="E83" s="67"/>
      <c r="F83" s="68"/>
      <c r="G83" s="15">
        <f>SUM(G68:G82)</f>
        <v>0</v>
      </c>
      <c r="H83" s="15">
        <f t="shared" ref="H83:I83" si="14">SUM(H68:H82)</f>
        <v>0</v>
      </c>
      <c r="I83" s="15">
        <f t="shared" si="14"/>
        <v>0</v>
      </c>
      <c r="J83" s="15">
        <f>SUM(J68:J82)</f>
        <v>0</v>
      </c>
    </row>
    <row r="84" spans="1:10" x14ac:dyDescent="0.25">
      <c r="B84" s="53">
        <v>31</v>
      </c>
      <c r="C84" s="35" t="s">
        <v>14</v>
      </c>
      <c r="D84" s="12" t="s">
        <v>15</v>
      </c>
      <c r="E84" s="12">
        <v>1</v>
      </c>
      <c r="F84" s="12">
        <v>0</v>
      </c>
      <c r="G84" s="42"/>
      <c r="H84" s="42">
        <f>E84*F84</f>
        <v>0</v>
      </c>
      <c r="I84" s="14"/>
      <c r="J84" s="14">
        <f>H84</f>
        <v>0</v>
      </c>
    </row>
    <row r="85" spans="1:10" x14ac:dyDescent="0.25">
      <c r="B85" s="53">
        <v>32</v>
      </c>
      <c r="C85" s="35" t="s">
        <v>16</v>
      </c>
      <c r="D85" s="12" t="s">
        <v>15</v>
      </c>
      <c r="E85" s="12">
        <v>1</v>
      </c>
      <c r="F85" s="12">
        <v>0</v>
      </c>
      <c r="G85" s="42"/>
      <c r="H85" s="42">
        <f>H84</f>
        <v>0</v>
      </c>
      <c r="I85" s="14"/>
      <c r="J85" s="14">
        <f>H85</f>
        <v>0</v>
      </c>
    </row>
    <row r="86" spans="1:10" s="16" customFormat="1" ht="14.25" x14ac:dyDescent="0.2">
      <c r="B86" s="64" t="s">
        <v>9</v>
      </c>
      <c r="C86" s="65"/>
      <c r="D86" s="65"/>
      <c r="E86" s="65"/>
      <c r="F86" s="66"/>
      <c r="G86" s="15">
        <f t="shared" ref="G86:I86" si="15">G83+G84+G85+G66+G42+G24</f>
        <v>0</v>
      </c>
      <c r="H86" s="15">
        <f t="shared" si="15"/>
        <v>0</v>
      </c>
      <c r="I86" s="15">
        <f t="shared" si="15"/>
        <v>0</v>
      </c>
      <c r="J86" s="15">
        <f>J83+J84+J85+J66+J42+J24</f>
        <v>0</v>
      </c>
    </row>
    <row r="87" spans="1:10" s="16" customFormat="1" ht="14.25" x14ac:dyDescent="0.2">
      <c r="B87" s="64" t="s">
        <v>5</v>
      </c>
      <c r="C87" s="65"/>
      <c r="D87" s="65"/>
      <c r="E87" s="65"/>
      <c r="F87" s="66"/>
      <c r="G87" s="15">
        <f>G86*20%</f>
        <v>0</v>
      </c>
      <c r="H87" s="15">
        <f>H86*20%</f>
        <v>0</v>
      </c>
      <c r="I87" s="15">
        <f t="shared" ref="I87" si="16">I86*20%</f>
        <v>0</v>
      </c>
      <c r="J87" s="15">
        <f>J86*20%</f>
        <v>0</v>
      </c>
    </row>
    <row r="88" spans="1:10" s="16" customFormat="1" ht="14.25" x14ac:dyDescent="0.2">
      <c r="B88" s="64" t="s">
        <v>6</v>
      </c>
      <c r="C88" s="65"/>
      <c r="D88" s="65"/>
      <c r="E88" s="65"/>
      <c r="F88" s="66"/>
      <c r="G88" s="15">
        <f>G86+G87</f>
        <v>0</v>
      </c>
      <c r="H88" s="15">
        <f>H86+H87</f>
        <v>0</v>
      </c>
      <c r="I88" s="15">
        <f t="shared" ref="I88" si="17">I86+I87</f>
        <v>0</v>
      </c>
      <c r="J88" s="15">
        <f>J86+J87</f>
        <v>0</v>
      </c>
    </row>
    <row r="89" spans="1:10" x14ac:dyDescent="0.25">
      <c r="B89" s="17"/>
      <c r="C89" s="18"/>
      <c r="D89" s="17"/>
      <c r="E89" s="19"/>
      <c r="F89" s="20"/>
      <c r="G89" s="21"/>
      <c r="H89" s="20"/>
      <c r="I89" s="21"/>
      <c r="J89" s="20"/>
    </row>
    <row r="90" spans="1:10" s="23" customFormat="1" ht="31.5" customHeight="1" x14ac:dyDescent="0.25">
      <c r="A90" s="22"/>
      <c r="B90" s="55"/>
      <c r="C90" s="55"/>
      <c r="D90" s="55"/>
      <c r="E90" s="55"/>
      <c r="F90" s="56"/>
      <c r="G90" s="56"/>
      <c r="H90" s="56"/>
      <c r="I90" s="56"/>
    </row>
    <row r="91" spans="1:10" s="23" customFormat="1" ht="35.25" customHeight="1" x14ac:dyDescent="0.25">
      <c r="A91" s="22"/>
      <c r="B91" s="26"/>
      <c r="C91" s="27"/>
      <c r="D91" s="27"/>
      <c r="E91" s="27"/>
      <c r="F91" s="36"/>
      <c r="G91" s="36"/>
      <c r="H91" s="37"/>
      <c r="I91" s="37"/>
    </row>
    <row r="92" spans="1:10" s="23" customFormat="1" ht="15.75" x14ac:dyDescent="0.25">
      <c r="A92" s="22"/>
      <c r="B92" s="28"/>
      <c r="C92" s="28"/>
      <c r="D92" s="28"/>
      <c r="E92" s="28"/>
      <c r="F92" s="61"/>
      <c r="G92" s="61"/>
      <c r="H92" s="61"/>
      <c r="I92" s="61"/>
    </row>
    <row r="93" spans="1:10" x14ac:dyDescent="0.25">
      <c r="B93" s="29"/>
      <c r="C93" s="30"/>
      <c r="D93" s="31"/>
      <c r="E93" s="32"/>
      <c r="F93" s="33"/>
      <c r="G93" s="34"/>
      <c r="H93" s="33"/>
      <c r="I93" s="33"/>
      <c r="J93" s="20"/>
    </row>
    <row r="94" spans="1:10" s="2" customFormat="1" x14ac:dyDescent="0.25">
      <c r="A94" s="24"/>
      <c r="B94" s="1"/>
      <c r="C94" s="24"/>
      <c r="D94" s="1"/>
      <c r="E94" s="1"/>
      <c r="F94" s="24"/>
      <c r="G94" s="24"/>
      <c r="H94" s="24"/>
      <c r="I94" s="24"/>
      <c r="J94" s="24"/>
    </row>
    <row r="95" spans="1:10" s="2" customFormat="1" x14ac:dyDescent="0.25">
      <c r="A95" s="24"/>
      <c r="B95" s="1"/>
      <c r="C95" s="24"/>
      <c r="D95" s="1"/>
      <c r="E95" s="1"/>
      <c r="F95" s="24"/>
      <c r="G95" s="24"/>
      <c r="H95" s="24"/>
      <c r="I95" s="24"/>
      <c r="J95" s="24"/>
    </row>
    <row r="96" spans="1:10" s="2" customFormat="1" x14ac:dyDescent="0.25">
      <c r="A96" s="24"/>
      <c r="B96" s="1"/>
      <c r="C96" s="24"/>
      <c r="D96" s="1"/>
      <c r="E96" s="1"/>
      <c r="F96" s="24"/>
      <c r="G96" s="24"/>
      <c r="H96" s="24"/>
      <c r="I96" s="24"/>
      <c r="J96" s="24"/>
    </row>
  </sheetData>
  <mergeCells count="16">
    <mergeCell ref="F92:I92"/>
    <mergeCell ref="C4:J4"/>
    <mergeCell ref="B5:J5"/>
    <mergeCell ref="B86:F86"/>
    <mergeCell ref="B87:F87"/>
    <mergeCell ref="B88:F88"/>
    <mergeCell ref="B7:J7"/>
    <mergeCell ref="C83:F83"/>
    <mergeCell ref="H2:J2"/>
    <mergeCell ref="B90:E90"/>
    <mergeCell ref="F90:I90"/>
    <mergeCell ref="H3:J3"/>
    <mergeCell ref="C1:J1"/>
    <mergeCell ref="B25:J25"/>
    <mergeCell ref="B43:J43"/>
    <mergeCell ref="B67:J67"/>
  </mergeCells>
  <phoneticPr fontId="12" type="noConversion"/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2022-05-17T11:54:22Z</dcterms:modified>
</cp:coreProperties>
</file>