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6\new\22_06_2017\Public\02 ТЕНДЕРЫ\1. Зорге9\34. Отделка балкона 2 этажа К2,3\Исходящие\"/>
    </mc:Choice>
  </mc:AlternateContent>
  <xr:revisionPtr revIDLastSave="0" documentId="13_ncr:1_{88D068A6-07FD-4D73-A8E0-2FB01BD4B59C}" xr6:coauthVersionLast="40" xr6:coauthVersionMax="45" xr10:uidLastSave="{00000000-0000-0000-0000-000000000000}"/>
  <bookViews>
    <workbookView xWindow="0" yWindow="0" windowWidth="28800" windowHeight="12225" activeTab="1" xr2:uid="{545E7CBE-84FD-4F33-8794-7E376542F1FB}"/>
  </bookViews>
  <sheets>
    <sheet name="К2. ВОР отделка балкона" sheetId="2" r:id="rId1"/>
    <sheet name="К3. ВОР отделка балкона" sheetId="3" r:id="rId2"/>
  </sheets>
  <definedNames>
    <definedName name="_xlnm._FilterDatabase" localSheetId="0" hidden="1">'К2. ВОР отделка балкона'!$A$13:$K$13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3" l="1"/>
  <c r="H27" i="3"/>
  <c r="J27" i="3" s="1"/>
  <c r="G27" i="3"/>
  <c r="I26" i="3"/>
  <c r="H26" i="3"/>
  <c r="J26" i="3" s="1"/>
  <c r="G26" i="3"/>
  <c r="I25" i="3"/>
  <c r="H25" i="3"/>
  <c r="G25" i="3"/>
  <c r="I24" i="3"/>
  <c r="H24" i="3"/>
  <c r="J24" i="3" s="1"/>
  <c r="G24" i="3"/>
  <c r="I21" i="3"/>
  <c r="H21" i="3"/>
  <c r="J21" i="3" s="1"/>
  <c r="G21" i="3"/>
  <c r="I20" i="3"/>
  <c r="H20" i="3"/>
  <c r="J20" i="3" s="1"/>
  <c r="G20" i="3"/>
  <c r="I19" i="3"/>
  <c r="H19" i="3"/>
  <c r="G19" i="3"/>
  <c r="I18" i="3"/>
  <c r="H18" i="3"/>
  <c r="J18" i="3" s="1"/>
  <c r="G18" i="3"/>
  <c r="I16" i="3"/>
  <c r="I15" i="3" s="1"/>
  <c r="H16" i="3"/>
  <c r="H15" i="3" s="1"/>
  <c r="G16" i="3"/>
  <c r="H28" i="3" l="1"/>
  <c r="J19" i="3"/>
  <c r="J17" i="3" s="1"/>
  <c r="J25" i="3"/>
  <c r="J22" i="3" s="1"/>
  <c r="I17" i="3"/>
  <c r="I22" i="3"/>
  <c r="I28" i="3"/>
  <c r="J16" i="3"/>
  <c r="J15" i="3" s="1"/>
  <c r="H17" i="3"/>
  <c r="H22" i="3"/>
  <c r="J28" i="3" l="1"/>
  <c r="H31" i="3"/>
  <c r="J29" i="3"/>
  <c r="D27" i="2" l="1"/>
  <c r="D26" i="2"/>
  <c r="D25" i="2"/>
  <c r="D24" i="2"/>
  <c r="D19" i="2" l="1"/>
  <c r="D18" i="2"/>
  <c r="D16" i="2"/>
  <c r="G25" i="2" l="1"/>
  <c r="H25" i="2"/>
  <c r="I25" i="2"/>
  <c r="G26" i="2"/>
  <c r="H26" i="2"/>
  <c r="I26" i="2"/>
  <c r="G27" i="2"/>
  <c r="H27" i="2"/>
  <c r="I27" i="2"/>
  <c r="J26" i="2" l="1"/>
  <c r="J25" i="2"/>
  <c r="J27" i="2"/>
  <c r="I21" i="2" l="1"/>
  <c r="G19" i="2"/>
  <c r="H19" i="2"/>
  <c r="H18" i="2"/>
  <c r="G24" i="2"/>
  <c r="I24" i="2"/>
  <c r="G21" i="2"/>
  <c r="I20" i="2"/>
  <c r="G20" i="2"/>
  <c r="H20" i="2"/>
  <c r="G18" i="2"/>
  <c r="I16" i="2"/>
  <c r="H16" i="2"/>
  <c r="G16" i="2"/>
  <c r="H15" i="2" l="1"/>
  <c r="I19" i="2"/>
  <c r="J19" i="2" s="1"/>
  <c r="J16" i="2"/>
  <c r="J20" i="2"/>
  <c r="I15" i="2"/>
  <c r="H24" i="2"/>
  <c r="J24" i="2" s="1"/>
  <c r="I18" i="2"/>
  <c r="H21" i="2"/>
  <c r="J21" i="2" s="1"/>
  <c r="J15" i="2" l="1"/>
  <c r="I17" i="2"/>
  <c r="J18" i="2"/>
  <c r="J17" i="2" s="1"/>
  <c r="H17" i="2"/>
  <c r="I22" i="2" l="1"/>
  <c r="I28" i="2" s="1"/>
  <c r="H22" i="2"/>
  <c r="H28" i="2" s="1"/>
  <c r="J22" i="2" l="1"/>
  <c r="J28" i="2" s="1"/>
  <c r="H31" i="2" s="1"/>
  <c r="J29" i="2" l="1"/>
</calcChain>
</file>

<file path=xl/sharedStrings.xml><?xml version="1.0" encoding="utf-8"?>
<sst xmlns="http://schemas.openxmlformats.org/spreadsheetml/2006/main" count="224" uniqueCount="96">
  <si>
    <t>Приложение №__</t>
  </si>
  <si>
    <t>к Договору № _________ от ______________г.</t>
  </si>
  <si>
    <t>Расчет стоимости работ</t>
  </si>
  <si>
    <t>Объект: многофункциональный комплекс с подземной автостоянкой и встроенно-пристроенными помещениями, расположенный  по адресу: г. Москва, САО, ул. Зорге, вл.9 (корпус 1,2,3, подземная парковка)</t>
  </si>
  <si>
    <t>Цена за ед. изм., руб. с НДС 20%</t>
  </si>
  <si>
    <t>Стоимость Всего, руб. с НДС 20%</t>
  </si>
  <si>
    <t>Общая стоимость, руб. с НДС 20%</t>
  </si>
  <si>
    <t>Примечания</t>
  </si>
  <si>
    <t>Материалы/ оборудование</t>
  </si>
  <si>
    <t>Работы</t>
  </si>
  <si>
    <t>1.1</t>
  </si>
  <si>
    <t>м2</t>
  </si>
  <si>
    <t>2</t>
  </si>
  <si>
    <t>2.1</t>
  </si>
  <si>
    <t>2.2</t>
  </si>
  <si>
    <t>ВСЕГО, с НДС</t>
  </si>
  <si>
    <t>в т.ч. НДС 20%</t>
  </si>
  <si>
    <t>Генеральный директор</t>
  </si>
  <si>
    <t>Ячейки, залитые зеленым цветом, обязательны к заполнению!</t>
  </si>
  <si>
    <t>1</t>
  </si>
  <si>
    <t>3</t>
  </si>
  <si>
    <t>3.1</t>
  </si>
  <si>
    <t>2.3</t>
  </si>
  <si>
    <t>2.4</t>
  </si>
  <si>
    <t>Укладка керамогранита "Вуд Классик Венге" 600х1200х10 мм на плиточный клей, с затиркой швов</t>
  </si>
  <si>
    <t>м.п.</t>
  </si>
  <si>
    <t>Отделка внутренней части ограждения керамогранитом на подсистеме со скрытым креплением облицовки</t>
  </si>
  <si>
    <t>По низу керамогранита</t>
  </si>
  <si>
    <t>Отделка внутренних ограждений между апартаментами керамогранитом на подсистеме со скрытым креплением облицовки</t>
  </si>
  <si>
    <t>Устройство полов</t>
  </si>
  <si>
    <t>Устройство облицовки из керамогранита "Вуд Классик Венге" 600х1200х10 мм, коэф. раскроя 1,55</t>
  </si>
  <si>
    <t>Устройство парапетной крышки (отлива) из оцинкованной стали толщ. 0,7 мм RAL 9017, ширина по развёртке 500 мм</t>
  </si>
  <si>
    <t>Устройство несущей подсистемы для скрытого крепления облицовки в составе:
   - кронштейн Standard+ 80*2 оц/пп с болтовым соединением;
   - профиль Г 60х25х1,2 оц/пп;
   - планка Z 40х20х20х1,2 (горизонтальная);
   - планка Z 35х30х35х0,7 (вертикальная);
   - зацепы СК-1.1, СК-1.2 AISI 304;
   - заклёпка вытяжная 4,0х10 А2/А2;
   - заклёпка вытяжная 4,0х10 А2/А2 RAL 9017 и т.д.</t>
  </si>
  <si>
    <t>Керамогранит - давальческий материал</t>
  </si>
  <si>
    <t>Устройство капельника из оцинкованной стали толщ. 0,7 мм RAL 9017, ширина по развёртке до 100 мм</t>
  </si>
  <si>
    <t>Устройство организованного водостока и отделка балкона на отм. +9,300. Корпус 2</t>
  </si>
  <si>
    <r>
      <t xml:space="preserve">РАБОЧАЯ ДОКУМЕНТАЦИЯ:
</t>
    </r>
    <r>
      <rPr>
        <sz val="11"/>
        <color rgb="FFFF0000"/>
        <rFont val="Times New Roman"/>
        <family val="1"/>
        <charset val="204"/>
      </rPr>
      <t>ССКп-12.2-ПИР/2022-АР, Том 1 "Раздел архитектурные решения корпуса 2", печать "К производству работ" от 08.08.2023 г.; лист 20 "План этажа на отм. +9,300" с печатью "К производству работ" от 03.08.2023 г.</t>
    </r>
    <r>
      <rPr>
        <b/>
        <sz val="11"/>
        <color rgb="FFFF0000"/>
        <rFont val="Times New Roman"/>
        <family val="1"/>
        <charset val="204"/>
      </rPr>
      <t xml:space="preserve">
</t>
    </r>
    <r>
      <rPr>
        <sz val="11"/>
        <color rgb="FFFF0000"/>
        <rFont val="Times New Roman"/>
        <family val="1"/>
        <charset val="204"/>
      </rPr>
      <t>ООО "ССК-проект", шифр ССКп-12.2-ПИР/2022-ВК Том 4 "Водоснабжение и канализация. Корпус 2", печать "К производству работ" от 08.08.2023 г.</t>
    </r>
  </si>
  <si>
    <t>Устройство организованного водостока и отделка балкона на отм. +9,300. Корпус 3</t>
  </si>
  <si>
    <t>Объект: многофункциональный комплекс с подземной автостоянкой и встроенно-пристроенными помещениями, расположенный по адресу: г. Москва, САО, ул. Зорге, вл.9 (корпус 1,2,3, подземная парковка)</t>
  </si>
  <si>
    <r>
      <t xml:space="preserve">РАБОЧАЯ ДОКУМЕНТАЦИЯ:
</t>
    </r>
    <r>
      <rPr>
        <sz val="11"/>
        <color rgb="FFFF0000"/>
        <rFont val="Times New Roman"/>
        <family val="1"/>
        <charset val="204"/>
      </rPr>
      <t>ССКп-12.3-ПИР/2022-АР, Том 2 "Раздел архитектурные решения корпуса 3", печать "К производству работ" от 06.05.2023 г.; лист 21 "План этажа на отм. +9,300" с печатью "К производству работ" от 03.08.2023 г.</t>
    </r>
    <r>
      <rPr>
        <b/>
        <sz val="11"/>
        <color rgb="FFFF0000"/>
        <rFont val="Times New Roman"/>
        <family val="1"/>
        <charset val="204"/>
      </rPr>
      <t xml:space="preserve">
</t>
    </r>
    <r>
      <rPr>
        <sz val="11"/>
        <color rgb="FFFF0000"/>
        <rFont val="Times New Roman"/>
        <family val="1"/>
        <charset val="204"/>
      </rPr>
      <t>ООО "ССК-проект", шифр ССКп-12.3-ПИР/2022-ВК том 5 "Водоснабжение и канализация. Корпус 3", печать "К производству работ" от 08.08.2023 г.</t>
    </r>
  </si>
  <si>
    <t>Устройство несущей подсистемы для скрытого крепления облицовки в составе:
- кронштейн Standard+ 80*2 оц/пп с болтовым соединением;
- профиль Г 60х25х1,2 оц/пп;
- планка Z 40х20х20х1,2 (горизонтальная);
- планка Z 35х30х35х0,7 (вертикальная);
- зацепы СК-1.1, СК-1.2 AISI 304;
- заклёпка вытяжная 4,0х10 А2/А2;
- заклёпка вытяжная 4,0х10 А2/А2 RAL 9017 и т.д.</t>
  </si>
  <si>
    <t>Квалификационная и контактная информация</t>
  </si>
  <si>
    <t>Наличие авансирования</t>
  </si>
  <si>
    <t>да (%) /нет</t>
  </si>
  <si>
    <t>Готовность приступить к работе по уведомлению</t>
  </si>
  <si>
    <t>да /нет</t>
  </si>
  <si>
    <t>Готовность предоставить банковскую гарантию (при наличии аванса)</t>
  </si>
  <si>
    <t>да(банк) /нет</t>
  </si>
  <si>
    <t>Срок исполнения предмета тендера</t>
  </si>
  <si>
    <t>мес.</t>
  </si>
  <si>
    <t xml:space="preserve">Гарантийный срок 5 лет </t>
  </si>
  <si>
    <t>Информация о посещении объекта (были/не были), вопросы по результатам посещения</t>
  </si>
  <si>
    <t>были/не были, да/нет</t>
  </si>
  <si>
    <t>Виды работ, планируемые к выполнению субподрядными организациями</t>
  </si>
  <si>
    <t>вид работ-наименование</t>
  </si>
  <si>
    <t>Готовность подписать договор в редакции Заказчика</t>
  </si>
  <si>
    <t>да/нет</t>
  </si>
  <si>
    <t>Наличие СРО</t>
  </si>
  <si>
    <t>да (сумма) /нет</t>
  </si>
  <si>
    <t>Опыт реализации подобных видов работ за последние 2-3 года (указать не более 5 ключевых объектов и их заказчиков)</t>
  </si>
  <si>
    <t>объект/ заказчик/ год</t>
  </si>
  <si>
    <t>Численность работающих всего / численность, планируемая для выполнения предмета тендера</t>
  </si>
  <si>
    <t>кол-во/кол-во</t>
  </si>
  <si>
    <t>Дата регистрации компании</t>
  </si>
  <si>
    <t>дд/мм/гг</t>
  </si>
  <si>
    <t xml:space="preserve">Оборот за последние 3 года (указать оборот (выручку) по данным бухгалтерской отчетности за 2018/2019/2020 год) </t>
  </si>
  <si>
    <t>год-сумма/ год-сумма/ год-сумма (руб.без НДС)</t>
  </si>
  <si>
    <t>Сайт компании</t>
  </si>
  <si>
    <t>ссылка</t>
  </si>
  <si>
    <t>Генеральный директор :  Ф.И.О. полностью, тел., e-mail</t>
  </si>
  <si>
    <t>Контактное лицо:  Ф.И.О. полностью, должность, тел., e-mail</t>
  </si>
  <si>
    <t>Примечание к ТКП претендента</t>
  </si>
  <si>
    <t>ТКП Претендента должно включать в себя все возможные затраты на материалы и работу, необходимые для завершения строительства и сдачи в эксплуатацию в соответствии с проектом (в том числе прямо не упомянутые в Спецификациях), открытие закрытие ордера, оформление исполнительной документации, сдача работ Заказчику, эксплуатирующим организациям, надзорным организациям. Стоимость договора, заключенного по итогам тендера, является твёрдой и пересмотру не подлежит. Никакие устные договорённости по вопросу изменения договорной цены юридической силы не имеют.</t>
  </si>
  <si>
    <t>ТКП составлено "  "           2021 года</t>
  </si>
  <si>
    <t>ТКП действительно в течении (мес/дн.) ________/_________</t>
  </si>
  <si>
    <t>подпись</t>
  </si>
  <si>
    <t>Фамилия И.О.</t>
  </si>
  <si>
    <t>М.П.</t>
  </si>
  <si>
    <t>номер п/п</t>
  </si>
  <si>
    <t>Наименование  затрат</t>
  </si>
  <si>
    <t>Ед. изм.</t>
  </si>
  <si>
    <t>Количество</t>
  </si>
  <si>
    <t>Наименование организации / ИНН</t>
  </si>
  <si>
    <t>3.1.1</t>
  </si>
  <si>
    <t>3.1.2</t>
  </si>
  <si>
    <t>3.1.3</t>
  </si>
  <si>
    <t>3.1.4</t>
  </si>
  <si>
    <t>давальческий материал</t>
  </si>
  <si>
    <t>нет</t>
  </si>
  <si>
    <t>2 мес</t>
  </si>
  <si>
    <t>Да</t>
  </si>
  <si>
    <t xml:space="preserve">Были </t>
  </si>
  <si>
    <t>нет, есть замечания по гарантийному удержанию, согласны на 3% на 6 мес</t>
  </si>
  <si>
    <t xml:space="preserve">Зорге 9 йога-центр/ООО Брусника , Объект ДомА (ПВЛ01), </t>
  </si>
  <si>
    <t>22000 млн руб</t>
  </si>
  <si>
    <t>Украинец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</si>
</sst>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"/>
    <numFmt numFmtId="165" formatCode="#,##0.00\ &quot;₽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105">
    <xf numFmtId="0" fontId="0" fillId="0" borderId="0" xfId="0"/>
    <xf numFmtId="0" fontId="3" fillId="0" borderId="0" xfId="0" applyFont="1" applyAlignment="1">
      <alignment horizontal="right"/>
    </xf>
    <xf numFmtId="43" fontId="4" fillId="0" borderId="0" xfId="1" applyFont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0" fontId="7" fillId="4" borderId="4" xfId="1" applyNumberFormat="1" applyFont="1" applyFill="1" applyBorder="1" applyAlignment="1">
      <alignment horizontal="center" vertical="center"/>
    </xf>
    <xf numFmtId="43" fontId="5" fillId="4" borderId="4" xfId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 vertical="center"/>
    </xf>
    <xf numFmtId="43" fontId="5" fillId="3" borderId="5" xfId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top" wrapText="1"/>
    </xf>
    <xf numFmtId="43" fontId="7" fillId="0" borderId="4" xfId="1" applyFont="1" applyBorder="1" applyAlignment="1">
      <alignment horizontal="center" vertical="center"/>
    </xf>
    <xf numFmtId="43" fontId="7" fillId="0" borderId="0" xfId="1" applyFont="1" applyAlignment="1">
      <alignment horizontal="left" vertical="center"/>
    </xf>
    <xf numFmtId="2" fontId="7" fillId="0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 wrapText="1"/>
    </xf>
    <xf numFmtId="49" fontId="13" fillId="5" borderId="8" xfId="0" applyNumberFormat="1" applyFont="1" applyFill="1" applyBorder="1" applyAlignment="1" applyProtection="1">
      <alignment vertical="center"/>
    </xf>
    <xf numFmtId="49" fontId="13" fillId="5" borderId="5" xfId="0" applyNumberFormat="1" applyFont="1" applyFill="1" applyBorder="1" applyAlignment="1" applyProtection="1">
      <alignment vertical="center"/>
    </xf>
    <xf numFmtId="49" fontId="13" fillId="5" borderId="5" xfId="0" applyNumberFormat="1" applyFont="1" applyFill="1" applyBorder="1" applyAlignment="1" applyProtection="1">
      <alignment horizontal="center" vertical="center" wrapText="1"/>
    </xf>
    <xf numFmtId="43" fontId="13" fillId="5" borderId="9" xfId="1" applyFont="1" applyFill="1" applyBorder="1" applyAlignment="1" applyProtection="1">
      <alignment horizontal="center" vertical="center" wrapText="1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4" fillId="0" borderId="13" xfId="1" applyNumberFormat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29" xfId="0" applyFont="1" applyBorder="1" applyAlignment="1" applyProtection="1">
      <alignment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4" fontId="16" fillId="0" borderId="30" xfId="0" applyNumberFormat="1" applyFont="1" applyBorder="1" applyAlignment="1" applyProtection="1">
      <alignment horizontal="center" vertical="center" wrapText="1"/>
      <protection locked="0"/>
    </xf>
    <xf numFmtId="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7" xfId="0" applyBorder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1" xfId="0" applyNumberFormat="1" applyFont="1" applyFill="1" applyBorder="1" applyAlignment="1" applyProtection="1">
      <alignment horizontal="center" vertical="center" wrapText="1"/>
    </xf>
    <xf numFmtId="49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3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164" fontId="14" fillId="0" borderId="32" xfId="0" applyNumberFormat="1" applyFont="1" applyFill="1" applyBorder="1" applyAlignment="1" applyProtection="1">
      <alignment horizontal="center" vertical="center" wrapText="1"/>
    </xf>
    <xf numFmtId="164" fontId="14" fillId="0" borderId="4" xfId="0" applyNumberFormat="1" applyFont="1" applyFill="1" applyBorder="1" applyAlignment="1" applyProtection="1">
      <alignment horizontal="center" vertical="center" wrapText="1"/>
    </xf>
    <xf numFmtId="0" fontId="17" fillId="2" borderId="32" xfId="0" applyFont="1" applyFill="1" applyBorder="1" applyAlignment="1" applyProtection="1">
      <alignment horizontal="center" vertical="center" wrapText="1"/>
      <protection locked="0"/>
    </xf>
    <xf numFmtId="0" fontId="17" fillId="2" borderId="34" xfId="0" applyFont="1" applyFill="1" applyBorder="1" applyAlignment="1" applyProtection="1">
      <alignment horizontal="center" vertical="center" wrapText="1"/>
      <protection locked="0"/>
    </xf>
    <xf numFmtId="0" fontId="18" fillId="6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165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165" fontId="4" fillId="2" borderId="12" xfId="2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12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4" fontId="16" fillId="0" borderId="26" xfId="0" applyNumberFormat="1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2" borderId="14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18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_Лист1" xfId="2" xr:uid="{CE1F409E-F2F0-4E8B-B2C0-66F4CA0A8C0B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57C9-9536-4AE1-8B18-BBE11F9BAE1F}">
  <sheetPr>
    <tabColor rgb="FF00B050"/>
    <pageSetUpPr fitToPage="1"/>
  </sheetPr>
  <dimension ref="A1:R52"/>
  <sheetViews>
    <sheetView topLeftCell="A2" zoomScale="80" zoomScaleNormal="80" workbookViewId="0">
      <selection activeCell="E16" sqref="E16:F27"/>
    </sheetView>
  </sheetViews>
  <sheetFormatPr defaultRowHeight="15" outlineLevelRow="1" x14ac:dyDescent="0.25"/>
  <cols>
    <col min="1" max="1" width="6.42578125" customWidth="1"/>
    <col min="2" max="2" width="92.5703125" customWidth="1"/>
    <col min="3" max="3" width="7.5703125" customWidth="1"/>
    <col min="4" max="4" width="12.42578125" customWidth="1"/>
    <col min="5" max="7" width="15.7109375" customWidth="1"/>
    <col min="8" max="10" width="20.7109375" customWidth="1"/>
    <col min="11" max="11" width="28.140625" customWidth="1"/>
    <col min="12" max="12" width="9.28515625" customWidth="1"/>
    <col min="13" max="13" width="10.140625" bestFit="1" customWidth="1"/>
    <col min="16" max="16" width="9.85546875" customWidth="1"/>
    <col min="17" max="17" width="10.7109375" customWidth="1"/>
    <col min="18" max="18" width="9.5703125" customWidth="1"/>
  </cols>
  <sheetData>
    <row r="1" spans="1:18" ht="27.75" customHeight="1" x14ac:dyDescent="0.25">
      <c r="A1" s="63" t="s">
        <v>18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8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0</v>
      </c>
    </row>
    <row r="3" spans="1:18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 t="s">
        <v>1</v>
      </c>
    </row>
    <row r="4" spans="1:18" ht="18.7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</row>
    <row r="5" spans="1:18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</row>
    <row r="6" spans="1:18" ht="21" customHeight="1" x14ac:dyDescent="0.25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8" ht="18.75" customHeight="1" x14ac:dyDescent="0.25">
      <c r="A7" s="65" t="s">
        <v>35</v>
      </c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8" ht="18.75" customHeight="1" x14ac:dyDescent="0.25">
      <c r="A8" s="66" t="s">
        <v>3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8" ht="15.75" thickBot="1" x14ac:dyDescent="0.3">
      <c r="A9" s="3"/>
      <c r="B9" s="3"/>
      <c r="C9" s="3"/>
      <c r="D9" s="3"/>
      <c r="E9" s="3"/>
      <c r="F9" s="3"/>
      <c r="G9" s="3"/>
      <c r="H9" s="3"/>
      <c r="I9" s="3"/>
      <c r="K9" s="3"/>
    </row>
    <row r="10" spans="1:18" ht="18.75" x14ac:dyDescent="0.25">
      <c r="A10" s="68" t="s">
        <v>78</v>
      </c>
      <c r="B10" s="70" t="s">
        <v>79</v>
      </c>
      <c r="C10" s="72" t="s">
        <v>80</v>
      </c>
      <c r="D10" s="75" t="s">
        <v>81</v>
      </c>
      <c r="E10" s="77" t="s">
        <v>82</v>
      </c>
      <c r="F10" s="77"/>
      <c r="G10" s="77"/>
      <c r="H10" s="77"/>
      <c r="I10" s="77"/>
      <c r="J10" s="78"/>
      <c r="K10" s="79" t="s">
        <v>7</v>
      </c>
    </row>
    <row r="11" spans="1:18" ht="21" customHeight="1" x14ac:dyDescent="0.25">
      <c r="A11" s="69"/>
      <c r="B11" s="71"/>
      <c r="C11" s="73"/>
      <c r="D11" s="76"/>
      <c r="E11" s="67" t="s">
        <v>4</v>
      </c>
      <c r="F11" s="67"/>
      <c r="G11" s="67" t="s">
        <v>4</v>
      </c>
      <c r="H11" s="67" t="s">
        <v>5</v>
      </c>
      <c r="I11" s="67"/>
      <c r="J11" s="86" t="s">
        <v>6</v>
      </c>
      <c r="K11" s="79"/>
    </row>
    <row r="12" spans="1:18" ht="30" customHeight="1" x14ac:dyDescent="0.25">
      <c r="A12" s="69"/>
      <c r="B12" s="71"/>
      <c r="C12" s="74"/>
      <c r="D12" s="76"/>
      <c r="E12" s="60" t="s">
        <v>8</v>
      </c>
      <c r="F12" s="60" t="s">
        <v>9</v>
      </c>
      <c r="G12" s="67"/>
      <c r="H12" s="60" t="s">
        <v>8</v>
      </c>
      <c r="I12" s="60" t="s">
        <v>9</v>
      </c>
      <c r="J12" s="86"/>
      <c r="K12" s="79"/>
      <c r="L12" s="4"/>
      <c r="M12" s="4"/>
      <c r="N12" s="4"/>
      <c r="O12" s="4"/>
      <c r="P12" s="4"/>
      <c r="Q12" s="4"/>
      <c r="R12" s="4"/>
    </row>
    <row r="13" spans="1:18" x14ac:dyDescent="0.25">
      <c r="A13" s="5">
        <v>1</v>
      </c>
      <c r="B13" s="6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6">
        <v>11</v>
      </c>
      <c r="L13" s="4"/>
      <c r="M13" s="4"/>
      <c r="N13" s="4"/>
      <c r="O13" s="4"/>
      <c r="P13" s="4"/>
      <c r="Q13" s="4"/>
      <c r="R13" s="4"/>
    </row>
    <row r="14" spans="1:18" ht="89.25" x14ac:dyDescent="0.25">
      <c r="A14" s="7"/>
      <c r="B14" s="36" t="s">
        <v>36</v>
      </c>
      <c r="C14" s="7"/>
      <c r="D14" s="7"/>
      <c r="E14" s="7"/>
      <c r="F14" s="7"/>
      <c r="G14" s="7"/>
      <c r="H14" s="7"/>
      <c r="I14" s="7"/>
      <c r="J14" s="7"/>
      <c r="K14" s="8"/>
      <c r="L14" s="4"/>
      <c r="M14" s="4"/>
      <c r="N14" s="4"/>
      <c r="O14" s="4"/>
      <c r="P14" s="4"/>
      <c r="Q14" s="4"/>
      <c r="R14" s="4"/>
    </row>
    <row r="15" spans="1:18" outlineLevel="1" x14ac:dyDescent="0.25">
      <c r="A15" s="16" t="s">
        <v>19</v>
      </c>
      <c r="B15" s="17" t="s">
        <v>29</v>
      </c>
      <c r="C15" s="18"/>
      <c r="D15" s="19"/>
      <c r="E15" s="18"/>
      <c r="F15" s="20"/>
      <c r="G15" s="20"/>
      <c r="H15" s="21">
        <f>SUM(H16:H16)</f>
        <v>85219.199999999997</v>
      </c>
      <c r="I15" s="21">
        <f>SUM(I16:I16)</f>
        <v>571786.4</v>
      </c>
      <c r="J15" s="21">
        <f>SUM(J16:J16)</f>
        <v>657005.6</v>
      </c>
      <c r="K15" s="19"/>
      <c r="L15" s="4"/>
      <c r="M15" s="4"/>
      <c r="N15" s="4"/>
      <c r="O15" s="4"/>
      <c r="P15" s="4"/>
      <c r="Q15" s="4"/>
      <c r="R15" s="4"/>
    </row>
    <row r="16" spans="1:18" ht="30" outlineLevel="1" x14ac:dyDescent="0.25">
      <c r="A16" s="34" t="s">
        <v>10</v>
      </c>
      <c r="B16" s="35" t="s">
        <v>24</v>
      </c>
      <c r="C16" s="33" t="s">
        <v>11</v>
      </c>
      <c r="D16" s="29">
        <f>ROUND(235.3-174.9*0.115,1)</f>
        <v>215.2</v>
      </c>
      <c r="E16" s="9">
        <v>396</v>
      </c>
      <c r="F16" s="11">
        <v>2657</v>
      </c>
      <c r="G16" s="12">
        <f t="shared" ref="G16" si="0">E16+F16</f>
        <v>3053</v>
      </c>
      <c r="H16" s="12">
        <f t="shared" ref="H16" si="1">D16*E16</f>
        <v>85219.199999999997</v>
      </c>
      <c r="I16" s="12">
        <f t="shared" ref="I16" si="2">D16*F16</f>
        <v>571786.4</v>
      </c>
      <c r="J16" s="12">
        <f t="shared" ref="J16" si="3">H16+I16</f>
        <v>657005.6</v>
      </c>
      <c r="K16" s="30" t="s">
        <v>87</v>
      </c>
      <c r="L16" s="4"/>
      <c r="M16" s="4"/>
      <c r="N16" s="4"/>
      <c r="O16" s="4"/>
      <c r="P16" s="4"/>
      <c r="Q16" s="4"/>
      <c r="R16" s="4"/>
    </row>
    <row r="17" spans="1:18" ht="28.5" outlineLevel="1" x14ac:dyDescent="0.25">
      <c r="A17" s="16" t="s">
        <v>12</v>
      </c>
      <c r="B17" s="17" t="s">
        <v>26</v>
      </c>
      <c r="C17" s="18"/>
      <c r="D17" s="19"/>
      <c r="E17" s="18"/>
      <c r="F17" s="20"/>
      <c r="G17" s="20"/>
      <c r="H17" s="21">
        <f>SUM(H18:H21)</f>
        <v>664879</v>
      </c>
      <c r="I17" s="21">
        <f>SUM(I18:I21)</f>
        <v>956307</v>
      </c>
      <c r="J17" s="21">
        <f>SUM(J18:J21)</f>
        <v>1621186</v>
      </c>
      <c r="K17" s="19"/>
      <c r="L17" s="4"/>
      <c r="M17" s="4"/>
      <c r="N17" s="4"/>
      <c r="O17" s="4"/>
      <c r="P17" s="4"/>
      <c r="Q17" s="4"/>
      <c r="R17" s="4"/>
    </row>
    <row r="18" spans="1:18" ht="143.25" customHeight="1" x14ac:dyDescent="0.25">
      <c r="A18" s="34" t="s">
        <v>13</v>
      </c>
      <c r="B18" s="35" t="s">
        <v>32</v>
      </c>
      <c r="C18" s="33" t="s">
        <v>11</v>
      </c>
      <c r="D18" s="29">
        <f>ROUND(162.7*0.75,1)</f>
        <v>122</v>
      </c>
      <c r="E18" s="9">
        <v>2992.5</v>
      </c>
      <c r="F18" s="11">
        <v>2625</v>
      </c>
      <c r="G18" s="12">
        <f t="shared" ref="G18:G21" si="4">E18+F18</f>
        <v>5617.5</v>
      </c>
      <c r="H18" s="12">
        <f t="shared" ref="H18:H21" si="5">D18*E18</f>
        <v>365085</v>
      </c>
      <c r="I18" s="12">
        <f t="shared" ref="I18:I21" si="6">D18*F18</f>
        <v>320250</v>
      </c>
      <c r="J18" s="12">
        <f t="shared" ref="J18:J21" si="7">H18+I18</f>
        <v>685335</v>
      </c>
      <c r="K18" s="10"/>
      <c r="L18" s="13"/>
      <c r="M18" s="13"/>
      <c r="N18" s="14"/>
      <c r="O18" s="13"/>
      <c r="P18" s="14"/>
      <c r="Q18" s="13"/>
      <c r="R18" s="15"/>
    </row>
    <row r="19" spans="1:18" outlineLevel="1" x14ac:dyDescent="0.25">
      <c r="A19" s="34" t="s">
        <v>14</v>
      </c>
      <c r="B19" s="35" t="s">
        <v>30</v>
      </c>
      <c r="C19" s="33" t="s">
        <v>11</v>
      </c>
      <c r="D19" s="29">
        <f>ROUND(162.7*0.75,1)</f>
        <v>122</v>
      </c>
      <c r="E19" s="9">
        <v>396</v>
      </c>
      <c r="F19" s="11">
        <v>2657</v>
      </c>
      <c r="G19" s="12">
        <f t="shared" ref="G19" si="8">E19+F19</f>
        <v>3053</v>
      </c>
      <c r="H19" s="12">
        <f t="shared" ref="H19" si="9">D19*E19</f>
        <v>48312</v>
      </c>
      <c r="I19" s="12">
        <f t="shared" ref="I19" si="10">D19*F19</f>
        <v>324154</v>
      </c>
      <c r="J19" s="12">
        <f t="shared" ref="J19" si="11">H19+I19</f>
        <v>372466</v>
      </c>
      <c r="K19" s="30" t="s">
        <v>87</v>
      </c>
      <c r="L19" s="13"/>
      <c r="M19" s="13"/>
      <c r="N19" s="14"/>
      <c r="O19" s="13"/>
      <c r="P19" s="14"/>
      <c r="Q19" s="13"/>
      <c r="R19" s="15"/>
    </row>
    <row r="20" spans="1:18" ht="30" outlineLevel="1" x14ac:dyDescent="0.25">
      <c r="A20" s="34" t="s">
        <v>22</v>
      </c>
      <c r="B20" s="35" t="s">
        <v>34</v>
      </c>
      <c r="C20" s="33" t="s">
        <v>25</v>
      </c>
      <c r="D20" s="29">
        <v>162.69999999999999</v>
      </c>
      <c r="E20" s="9">
        <v>770</v>
      </c>
      <c r="F20" s="11">
        <v>955</v>
      </c>
      <c r="G20" s="12">
        <f t="shared" si="4"/>
        <v>1725</v>
      </c>
      <c r="H20" s="12">
        <f t="shared" si="5"/>
        <v>125278.99999999999</v>
      </c>
      <c r="I20" s="12">
        <f t="shared" si="6"/>
        <v>155378.5</v>
      </c>
      <c r="J20" s="12">
        <f t="shared" si="7"/>
        <v>280657.5</v>
      </c>
      <c r="K20" s="10" t="s">
        <v>27</v>
      </c>
      <c r="L20" s="13"/>
      <c r="M20" s="13"/>
      <c r="N20" s="14"/>
      <c r="O20" s="13"/>
      <c r="P20" s="14"/>
      <c r="Q20" s="13"/>
      <c r="R20" s="15"/>
    </row>
    <row r="21" spans="1:18" ht="30" outlineLevel="1" x14ac:dyDescent="0.25">
      <c r="A21" s="34" t="s">
        <v>23</v>
      </c>
      <c r="B21" s="35" t="s">
        <v>31</v>
      </c>
      <c r="C21" s="33" t="s">
        <v>25</v>
      </c>
      <c r="D21" s="29">
        <v>163.9</v>
      </c>
      <c r="E21" s="9">
        <v>770</v>
      </c>
      <c r="F21" s="11">
        <v>955</v>
      </c>
      <c r="G21" s="12">
        <f t="shared" si="4"/>
        <v>1725</v>
      </c>
      <c r="H21" s="12">
        <f t="shared" si="5"/>
        <v>126203</v>
      </c>
      <c r="I21" s="12">
        <f t="shared" si="6"/>
        <v>156524.5</v>
      </c>
      <c r="J21" s="12">
        <f t="shared" si="7"/>
        <v>282727.5</v>
      </c>
      <c r="K21" s="30"/>
      <c r="L21" s="13"/>
      <c r="M21" s="13"/>
      <c r="N21" s="14"/>
      <c r="O21" s="13"/>
      <c r="P21" s="14"/>
      <c r="Q21" s="13"/>
      <c r="R21" s="15"/>
    </row>
    <row r="22" spans="1:18" ht="28.5" outlineLevel="1" x14ac:dyDescent="0.25">
      <c r="A22" s="16" t="s">
        <v>20</v>
      </c>
      <c r="B22" s="17" t="s">
        <v>28</v>
      </c>
      <c r="C22" s="18"/>
      <c r="D22" s="19"/>
      <c r="E22" s="18"/>
      <c r="F22" s="20"/>
      <c r="G22" s="20"/>
      <c r="H22" s="21">
        <f>SUM(H23:H27)</f>
        <v>143419.35</v>
      </c>
      <c r="I22" s="21">
        <f>SUM(I23:I27)</f>
        <v>209287.2</v>
      </c>
      <c r="J22" s="21">
        <f>SUM(J23:J27)</f>
        <v>352706.55</v>
      </c>
      <c r="K22" s="19"/>
      <c r="L22" s="13"/>
      <c r="M22" s="13"/>
      <c r="N22" s="14"/>
      <c r="O22" s="13"/>
      <c r="P22" s="14"/>
      <c r="Q22" s="13"/>
      <c r="R22" s="15"/>
    </row>
    <row r="23" spans="1:18" ht="28.5" outlineLevel="1" x14ac:dyDescent="0.25">
      <c r="A23" s="31" t="s">
        <v>21</v>
      </c>
      <c r="B23" s="32" t="s">
        <v>28</v>
      </c>
      <c r="C23" s="33"/>
      <c r="D23" s="29"/>
      <c r="E23" s="9"/>
      <c r="F23" s="11"/>
      <c r="G23" s="12"/>
      <c r="H23" s="12"/>
      <c r="I23" s="12"/>
      <c r="J23" s="12"/>
      <c r="K23" s="10"/>
      <c r="L23" s="13"/>
      <c r="M23" s="13"/>
      <c r="N23" s="14"/>
      <c r="O23" s="13"/>
      <c r="P23" s="14"/>
      <c r="Q23" s="13"/>
      <c r="R23" s="15"/>
    </row>
    <row r="24" spans="1:18" ht="120" outlineLevel="1" x14ac:dyDescent="0.25">
      <c r="A24" s="34" t="s">
        <v>83</v>
      </c>
      <c r="B24" s="35" t="s">
        <v>32</v>
      </c>
      <c r="C24" s="33" t="s">
        <v>11</v>
      </c>
      <c r="D24" s="29">
        <f>ROUND(1.14*0.75*2*17,1)</f>
        <v>29.1</v>
      </c>
      <c r="E24" s="9">
        <v>2992.5</v>
      </c>
      <c r="F24" s="11">
        <v>2625</v>
      </c>
      <c r="G24" s="12">
        <f t="shared" ref="G24" si="12">E24+F24</f>
        <v>5617.5</v>
      </c>
      <c r="H24" s="12">
        <f t="shared" ref="H24" si="13">D24*E24</f>
        <v>87081.75</v>
      </c>
      <c r="I24" s="12">
        <f t="shared" ref="I24" si="14">D24*F24</f>
        <v>76387.5</v>
      </c>
      <c r="J24" s="12">
        <f t="shared" ref="J24" si="15">H24+I24</f>
        <v>163469.25</v>
      </c>
      <c r="K24" s="10"/>
      <c r="L24" s="13"/>
      <c r="M24" s="13"/>
      <c r="N24" s="14"/>
      <c r="O24" s="13"/>
      <c r="P24" s="14"/>
      <c r="Q24" s="13"/>
      <c r="R24" s="15"/>
    </row>
    <row r="25" spans="1:18" x14ac:dyDescent="0.25">
      <c r="A25" s="34" t="s">
        <v>84</v>
      </c>
      <c r="B25" s="35" t="s">
        <v>30</v>
      </c>
      <c r="C25" s="33" t="s">
        <v>11</v>
      </c>
      <c r="D25" s="29">
        <f>ROUND(1.14*0.75*2*17,1)</f>
        <v>29.1</v>
      </c>
      <c r="E25" s="9">
        <v>396</v>
      </c>
      <c r="F25" s="11">
        <v>2657</v>
      </c>
      <c r="G25" s="12">
        <f t="shared" ref="G25:G27" si="16">E25+F25</f>
        <v>3053</v>
      </c>
      <c r="H25" s="12">
        <f t="shared" ref="H25:H27" si="17">D25*E25</f>
        <v>11523.6</v>
      </c>
      <c r="I25" s="12">
        <f t="shared" ref="I25:I27" si="18">D25*F25</f>
        <v>77318.7</v>
      </c>
      <c r="J25" s="12">
        <f t="shared" ref="J25:J27" si="19">H25+I25</f>
        <v>88842.3</v>
      </c>
      <c r="K25" s="30" t="s">
        <v>87</v>
      </c>
      <c r="L25" s="13"/>
      <c r="M25" s="13"/>
      <c r="N25" s="14"/>
      <c r="O25" s="13"/>
      <c r="P25" s="14"/>
      <c r="Q25" s="13"/>
      <c r="R25" s="15"/>
    </row>
    <row r="26" spans="1:18" ht="30" outlineLevel="1" x14ac:dyDescent="0.25">
      <c r="A26" s="34" t="s">
        <v>85</v>
      </c>
      <c r="B26" s="35" t="s">
        <v>34</v>
      </c>
      <c r="C26" s="33" t="s">
        <v>25</v>
      </c>
      <c r="D26" s="29">
        <f>ROUND(1.14*2*17,1)</f>
        <v>38.799999999999997</v>
      </c>
      <c r="E26" s="9">
        <v>770</v>
      </c>
      <c r="F26" s="11">
        <v>955</v>
      </c>
      <c r="G26" s="12">
        <f t="shared" si="16"/>
        <v>1725</v>
      </c>
      <c r="H26" s="12">
        <f t="shared" si="17"/>
        <v>29875.999999999996</v>
      </c>
      <c r="I26" s="12">
        <f t="shared" si="18"/>
        <v>37054</v>
      </c>
      <c r="J26" s="12">
        <f t="shared" si="19"/>
        <v>66930</v>
      </c>
      <c r="K26" s="10" t="s">
        <v>27</v>
      </c>
      <c r="L26" s="28"/>
      <c r="M26" s="13"/>
      <c r="N26" s="14"/>
      <c r="O26" s="13"/>
      <c r="P26" s="14"/>
      <c r="Q26" s="13"/>
      <c r="R26" s="15"/>
    </row>
    <row r="27" spans="1:18" ht="30" outlineLevel="1" x14ac:dyDescent="0.25">
      <c r="A27" s="34" t="s">
        <v>86</v>
      </c>
      <c r="B27" s="35" t="s">
        <v>31</v>
      </c>
      <c r="C27" s="33" t="s">
        <v>25</v>
      </c>
      <c r="D27" s="29">
        <f>ROUND(1.14*17,1)</f>
        <v>19.399999999999999</v>
      </c>
      <c r="E27" s="9">
        <v>770</v>
      </c>
      <c r="F27" s="11">
        <v>955</v>
      </c>
      <c r="G27" s="12">
        <f t="shared" si="16"/>
        <v>1725</v>
      </c>
      <c r="H27" s="12">
        <f t="shared" si="17"/>
        <v>14937.999999999998</v>
      </c>
      <c r="I27" s="12">
        <f t="shared" si="18"/>
        <v>18527</v>
      </c>
      <c r="J27" s="12">
        <f t="shared" si="19"/>
        <v>33465</v>
      </c>
      <c r="K27" s="10"/>
      <c r="L27" s="28"/>
      <c r="M27" s="13"/>
      <c r="N27" s="14"/>
      <c r="O27" s="13"/>
      <c r="P27" s="14"/>
      <c r="Q27" s="13"/>
      <c r="R27" s="15"/>
    </row>
    <row r="28" spans="1:18" ht="15.75" outlineLevel="1" x14ac:dyDescent="0.25">
      <c r="A28" s="23"/>
      <c r="B28" s="24" t="s">
        <v>15</v>
      </c>
      <c r="C28" s="23"/>
      <c r="D28" s="23"/>
      <c r="E28" s="23"/>
      <c r="F28" s="23"/>
      <c r="G28" s="23"/>
      <c r="H28" s="25">
        <f>H15+H17+H22</f>
        <v>893517.54999999993</v>
      </c>
      <c r="I28" s="25">
        <f t="shared" ref="I28:J28" si="20">I15+I17+I22</f>
        <v>1737380.5999999999</v>
      </c>
      <c r="J28" s="25">
        <f t="shared" si="20"/>
        <v>2630898.15</v>
      </c>
      <c r="K28" s="23"/>
      <c r="L28" s="28"/>
      <c r="M28" s="13"/>
      <c r="N28" s="14"/>
      <c r="O28" s="13"/>
      <c r="P28" s="14"/>
      <c r="Q28" s="13"/>
      <c r="R28" s="15"/>
    </row>
    <row r="29" spans="1:18" outlineLevel="1" x14ac:dyDescent="0.25">
      <c r="A29" s="22"/>
      <c r="B29" s="26" t="s">
        <v>16</v>
      </c>
      <c r="C29" s="9"/>
      <c r="D29" s="10"/>
      <c r="E29" s="9"/>
      <c r="F29" s="11"/>
      <c r="G29" s="11"/>
      <c r="H29" s="27"/>
      <c r="I29" s="27"/>
      <c r="J29" s="12">
        <f>J28/120*20</f>
        <v>438483.02499999997</v>
      </c>
      <c r="K29" s="10"/>
      <c r="L29" s="28"/>
      <c r="M29" s="13"/>
      <c r="N29" s="14"/>
      <c r="O29" s="13"/>
      <c r="P29" s="14"/>
      <c r="Q29" s="13"/>
      <c r="R29" s="15"/>
    </row>
    <row r="30" spans="1:18" ht="15.75" x14ac:dyDescent="0.25">
      <c r="A30" s="39" t="s">
        <v>41</v>
      </c>
      <c r="B30" s="40"/>
      <c r="C30" s="40"/>
      <c r="D30" s="40"/>
      <c r="E30" s="40"/>
      <c r="F30" s="40"/>
      <c r="G30" s="40"/>
      <c r="H30" s="41"/>
      <c r="I30" s="41"/>
      <c r="J30" s="41"/>
      <c r="K30" s="42"/>
      <c r="L30" s="13"/>
      <c r="M30" s="13"/>
      <c r="N30" s="14"/>
      <c r="O30" s="13"/>
      <c r="P30" s="14"/>
      <c r="Q30" s="13"/>
      <c r="R30" s="15"/>
    </row>
    <row r="31" spans="1:18" ht="24.95" customHeight="1" outlineLevel="1" x14ac:dyDescent="0.25">
      <c r="A31" s="43">
        <v>1</v>
      </c>
      <c r="B31" s="80" t="s">
        <v>42</v>
      </c>
      <c r="C31" s="81"/>
      <c r="D31" s="81"/>
      <c r="E31" s="81"/>
      <c r="F31" s="82"/>
      <c r="G31" s="44" t="s">
        <v>43</v>
      </c>
      <c r="H31" s="83">
        <f>J28*0.75</f>
        <v>1973173.6124999998</v>
      </c>
      <c r="I31" s="84"/>
      <c r="J31" s="84"/>
      <c r="K31" s="85"/>
      <c r="L31" s="13"/>
      <c r="M31" s="13"/>
      <c r="N31" s="14"/>
      <c r="O31" s="13"/>
      <c r="P31" s="14"/>
      <c r="Q31" s="13"/>
      <c r="R31" s="15"/>
    </row>
    <row r="32" spans="1:18" ht="15.75" outlineLevel="1" x14ac:dyDescent="0.25">
      <c r="A32" s="43">
        <v>2</v>
      </c>
      <c r="B32" s="80" t="s">
        <v>44</v>
      </c>
      <c r="C32" s="81"/>
      <c r="D32" s="81"/>
      <c r="E32" s="81"/>
      <c r="F32" s="82"/>
      <c r="G32" s="44" t="s">
        <v>45</v>
      </c>
      <c r="H32" s="87" t="s">
        <v>88</v>
      </c>
      <c r="I32" s="88"/>
      <c r="J32" s="88"/>
      <c r="K32" s="89"/>
      <c r="L32" s="13"/>
      <c r="M32" s="13"/>
      <c r="N32" s="14"/>
      <c r="O32" s="13"/>
      <c r="P32" s="14"/>
      <c r="Q32" s="13"/>
      <c r="R32" s="15"/>
    </row>
    <row r="33" spans="1:18" ht="15.75" outlineLevel="1" x14ac:dyDescent="0.25">
      <c r="A33" s="43">
        <v>3</v>
      </c>
      <c r="B33" s="80" t="s">
        <v>46</v>
      </c>
      <c r="C33" s="81"/>
      <c r="D33" s="81"/>
      <c r="E33" s="81"/>
      <c r="F33" s="82"/>
      <c r="G33" s="44" t="s">
        <v>47</v>
      </c>
      <c r="H33" s="87" t="s">
        <v>88</v>
      </c>
      <c r="I33" s="88"/>
      <c r="J33" s="88"/>
      <c r="K33" s="89"/>
      <c r="L33" s="13"/>
      <c r="M33" s="13"/>
      <c r="N33" s="14"/>
      <c r="O33" s="13"/>
      <c r="P33" s="14"/>
      <c r="Q33" s="13"/>
      <c r="R33" s="15"/>
    </row>
    <row r="34" spans="1:18" ht="15.75" outlineLevel="1" x14ac:dyDescent="0.25">
      <c r="A34" s="43">
        <v>4</v>
      </c>
      <c r="B34" s="80" t="s">
        <v>48</v>
      </c>
      <c r="C34" s="81"/>
      <c r="D34" s="81"/>
      <c r="E34" s="81"/>
      <c r="F34" s="82"/>
      <c r="G34" s="44" t="s">
        <v>49</v>
      </c>
      <c r="H34" s="87" t="s">
        <v>89</v>
      </c>
      <c r="I34" s="88"/>
      <c r="J34" s="88"/>
      <c r="K34" s="89"/>
      <c r="L34" s="13"/>
      <c r="M34" s="13"/>
      <c r="N34" s="14"/>
      <c r="O34" s="13"/>
      <c r="P34" s="14"/>
      <c r="Q34" s="13"/>
      <c r="R34" s="15"/>
    </row>
    <row r="35" spans="1:18" ht="15.75" outlineLevel="1" x14ac:dyDescent="0.25">
      <c r="A35" s="43">
        <v>5</v>
      </c>
      <c r="B35" s="80" t="s">
        <v>50</v>
      </c>
      <c r="C35" s="81"/>
      <c r="D35" s="81"/>
      <c r="E35" s="81"/>
      <c r="F35" s="82"/>
      <c r="G35" s="44" t="s">
        <v>45</v>
      </c>
      <c r="H35" s="87" t="s">
        <v>90</v>
      </c>
      <c r="I35" s="88"/>
      <c r="J35" s="88"/>
      <c r="K35" s="89"/>
      <c r="L35" s="13"/>
      <c r="M35" s="13"/>
      <c r="N35" s="14"/>
      <c r="O35" s="13"/>
      <c r="P35" s="14"/>
      <c r="Q35" s="13"/>
      <c r="R35" s="15"/>
    </row>
    <row r="36" spans="1:18" ht="25.5" outlineLevel="1" x14ac:dyDescent="0.25">
      <c r="A36" s="43">
        <v>6</v>
      </c>
      <c r="B36" s="80" t="s">
        <v>51</v>
      </c>
      <c r="C36" s="81"/>
      <c r="D36" s="81"/>
      <c r="E36" s="81"/>
      <c r="F36" s="82"/>
      <c r="G36" s="44" t="s">
        <v>52</v>
      </c>
      <c r="H36" s="87" t="s">
        <v>91</v>
      </c>
      <c r="I36" s="88"/>
      <c r="J36" s="88"/>
      <c r="K36" s="89"/>
      <c r="L36" s="13"/>
      <c r="M36" s="13"/>
      <c r="N36" s="14"/>
      <c r="O36" s="13"/>
      <c r="P36" s="14"/>
      <c r="Q36" s="13"/>
      <c r="R36" s="15"/>
    </row>
    <row r="37" spans="1:18" ht="25.5" outlineLevel="1" x14ac:dyDescent="0.25">
      <c r="A37" s="43">
        <v>7</v>
      </c>
      <c r="B37" s="80" t="s">
        <v>53</v>
      </c>
      <c r="C37" s="81"/>
      <c r="D37" s="81"/>
      <c r="E37" s="81"/>
      <c r="F37" s="82"/>
      <c r="G37" s="44" t="s">
        <v>54</v>
      </c>
      <c r="H37" s="87"/>
      <c r="I37" s="88"/>
      <c r="J37" s="88"/>
      <c r="K37" s="89"/>
      <c r="L37" s="13"/>
      <c r="M37" s="13"/>
      <c r="N37" s="14"/>
      <c r="O37" s="13"/>
      <c r="P37" s="14"/>
      <c r="Q37" s="13"/>
      <c r="R37" s="15"/>
    </row>
    <row r="38" spans="1:18" ht="15.75" outlineLevel="1" x14ac:dyDescent="0.25">
      <c r="A38" s="43">
        <v>8</v>
      </c>
      <c r="B38" s="80" t="s">
        <v>55</v>
      </c>
      <c r="C38" s="81"/>
      <c r="D38" s="81"/>
      <c r="E38" s="81"/>
      <c r="F38" s="82"/>
      <c r="G38" s="44" t="s">
        <v>56</v>
      </c>
      <c r="H38" s="87" t="s">
        <v>92</v>
      </c>
      <c r="I38" s="88"/>
      <c r="J38" s="88"/>
      <c r="K38" s="89"/>
      <c r="L38" s="13"/>
      <c r="M38" s="13"/>
      <c r="N38" s="14"/>
      <c r="O38" s="13"/>
      <c r="P38" s="14"/>
      <c r="Q38" s="13"/>
      <c r="R38" s="15"/>
    </row>
    <row r="39" spans="1:18" ht="15.75" outlineLevel="1" x14ac:dyDescent="0.25">
      <c r="A39" s="43">
        <v>9</v>
      </c>
      <c r="B39" s="80" t="s">
        <v>57</v>
      </c>
      <c r="C39" s="81"/>
      <c r="D39" s="81"/>
      <c r="E39" s="81"/>
      <c r="F39" s="82"/>
      <c r="G39" s="44" t="s">
        <v>58</v>
      </c>
      <c r="H39" s="87"/>
      <c r="I39" s="88"/>
      <c r="J39" s="88"/>
      <c r="K39" s="89"/>
      <c r="L39" s="13"/>
      <c r="M39" s="13"/>
      <c r="N39" s="14"/>
      <c r="O39" s="13"/>
      <c r="P39" s="14"/>
      <c r="Q39" s="13"/>
      <c r="R39" s="15"/>
    </row>
    <row r="40" spans="1:18" ht="25.5" outlineLevel="1" x14ac:dyDescent="0.25">
      <c r="A40" s="43">
        <v>11</v>
      </c>
      <c r="B40" s="80" t="s">
        <v>59</v>
      </c>
      <c r="C40" s="81"/>
      <c r="D40" s="81"/>
      <c r="E40" s="81"/>
      <c r="F40" s="82"/>
      <c r="G40" s="44" t="s">
        <v>60</v>
      </c>
      <c r="H40" s="87" t="s">
        <v>93</v>
      </c>
      <c r="I40" s="88"/>
      <c r="J40" s="88"/>
      <c r="K40" s="89"/>
      <c r="L40" s="13"/>
      <c r="M40" s="13"/>
      <c r="N40" s="14"/>
      <c r="O40" s="13"/>
      <c r="P40" s="14"/>
      <c r="Q40" s="13"/>
      <c r="R40" s="15"/>
    </row>
    <row r="41" spans="1:18" ht="15.75" outlineLevel="1" x14ac:dyDescent="0.25">
      <c r="A41" s="43">
        <v>12</v>
      </c>
      <c r="B41" s="80" t="s">
        <v>61</v>
      </c>
      <c r="C41" s="81"/>
      <c r="D41" s="81"/>
      <c r="E41" s="81"/>
      <c r="F41" s="82"/>
      <c r="G41" s="44" t="s">
        <v>62</v>
      </c>
      <c r="H41" s="87">
        <v>6</v>
      </c>
      <c r="I41" s="88"/>
      <c r="J41" s="88"/>
      <c r="K41" s="89"/>
      <c r="L41" s="13"/>
      <c r="M41" s="13"/>
      <c r="N41" s="14"/>
      <c r="O41" s="13"/>
      <c r="P41" s="14"/>
      <c r="Q41" s="13"/>
      <c r="R41" s="15"/>
    </row>
    <row r="42" spans="1:18" ht="15.75" outlineLevel="1" x14ac:dyDescent="0.25">
      <c r="A42" s="43">
        <v>13</v>
      </c>
      <c r="B42" s="80" t="s">
        <v>63</v>
      </c>
      <c r="C42" s="81"/>
      <c r="D42" s="81"/>
      <c r="E42" s="81"/>
      <c r="F42" s="82"/>
      <c r="G42" s="44" t="s">
        <v>64</v>
      </c>
      <c r="H42" s="87">
        <v>2024</v>
      </c>
      <c r="I42" s="88"/>
      <c r="J42" s="88"/>
      <c r="K42" s="89"/>
      <c r="L42" s="13"/>
      <c r="M42" s="13"/>
      <c r="N42" s="14"/>
      <c r="O42" s="13"/>
      <c r="P42" s="14"/>
      <c r="Q42" s="13"/>
      <c r="R42" s="15"/>
    </row>
    <row r="43" spans="1:18" ht="24.95" customHeight="1" x14ac:dyDescent="0.25">
      <c r="A43" s="43">
        <v>14</v>
      </c>
      <c r="B43" s="80" t="s">
        <v>65</v>
      </c>
      <c r="C43" s="81"/>
      <c r="D43" s="81"/>
      <c r="E43" s="81"/>
      <c r="F43" s="82"/>
      <c r="G43" s="44" t="s">
        <v>66</v>
      </c>
      <c r="H43" s="87" t="s">
        <v>94</v>
      </c>
      <c r="I43" s="88"/>
      <c r="J43" s="88"/>
      <c r="K43" s="89"/>
      <c r="L43" s="13"/>
      <c r="M43" s="13"/>
      <c r="N43" s="14"/>
      <c r="O43" s="13"/>
      <c r="P43" s="14"/>
      <c r="Q43" s="13"/>
      <c r="R43" s="15"/>
    </row>
    <row r="44" spans="1:18" ht="15.75" x14ac:dyDescent="0.25">
      <c r="A44" s="43">
        <v>15</v>
      </c>
      <c r="B44" s="80" t="s">
        <v>67</v>
      </c>
      <c r="C44" s="81"/>
      <c r="D44" s="81"/>
      <c r="E44" s="81"/>
      <c r="F44" s="82"/>
      <c r="G44" s="44" t="s">
        <v>68</v>
      </c>
      <c r="H44" s="87"/>
      <c r="I44" s="88"/>
      <c r="J44" s="88"/>
      <c r="K44" s="89"/>
      <c r="L44" s="13"/>
      <c r="M44" s="13"/>
      <c r="N44" s="14"/>
      <c r="O44" s="13"/>
      <c r="P44" s="14"/>
      <c r="Q44" s="13"/>
      <c r="R44" s="15"/>
    </row>
    <row r="45" spans="1:18" ht="15.75" x14ac:dyDescent="0.25">
      <c r="A45" s="43">
        <v>16</v>
      </c>
      <c r="B45" s="80" t="s">
        <v>69</v>
      </c>
      <c r="C45" s="81"/>
      <c r="D45" s="81"/>
      <c r="E45" s="81"/>
      <c r="F45" s="82"/>
      <c r="G45" s="44"/>
      <c r="H45" s="87" t="s">
        <v>95</v>
      </c>
      <c r="I45" s="88"/>
      <c r="J45" s="88"/>
      <c r="K45" s="89"/>
      <c r="L45" s="13"/>
      <c r="M45" s="13"/>
      <c r="N45" s="14"/>
      <c r="O45" s="13"/>
      <c r="P45" s="14"/>
      <c r="Q45" s="13"/>
      <c r="R45" s="15"/>
    </row>
    <row r="46" spans="1:18" ht="15.75" x14ac:dyDescent="0.25">
      <c r="A46" s="43">
        <v>17</v>
      </c>
      <c r="B46" s="80" t="s">
        <v>70</v>
      </c>
      <c r="C46" s="81"/>
      <c r="D46" s="81"/>
      <c r="E46" s="81"/>
      <c r="F46" s="82"/>
      <c r="G46" s="44"/>
      <c r="H46" s="87" t="s">
        <v>95</v>
      </c>
      <c r="I46" s="88"/>
      <c r="J46" s="88"/>
      <c r="K46" s="89"/>
    </row>
    <row r="47" spans="1:18" ht="16.5" thickBot="1" x14ac:dyDescent="0.3">
      <c r="A47" s="45">
        <v>18</v>
      </c>
      <c r="B47" s="95" t="s">
        <v>71</v>
      </c>
      <c r="C47" s="96"/>
      <c r="D47" s="96"/>
      <c r="E47" s="96"/>
      <c r="F47" s="97"/>
      <c r="G47" s="46"/>
      <c r="H47" s="98"/>
      <c r="I47" s="99"/>
      <c r="J47" s="99"/>
      <c r="K47" s="100"/>
    </row>
    <row r="48" spans="1:18" ht="15.75" x14ac:dyDescent="0.25">
      <c r="A48" s="101" t="s">
        <v>72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3"/>
    </row>
    <row r="49" spans="1:11" ht="15.75" x14ac:dyDescent="0.25">
      <c r="A49" s="47"/>
      <c r="B49" s="48"/>
      <c r="C49" s="48"/>
      <c r="D49" s="48"/>
      <c r="E49" s="48"/>
      <c r="F49" s="48"/>
      <c r="G49" s="48"/>
      <c r="H49" s="49"/>
      <c r="I49" s="49"/>
      <c r="J49" s="49"/>
      <c r="K49" s="50"/>
    </row>
    <row r="50" spans="1:11" ht="15.75" x14ac:dyDescent="0.25">
      <c r="A50" s="90" t="s">
        <v>73</v>
      </c>
      <c r="B50" s="91"/>
      <c r="C50" s="91"/>
      <c r="D50" s="91"/>
      <c r="E50" s="48"/>
      <c r="F50" s="104" t="s">
        <v>17</v>
      </c>
      <c r="G50" s="104"/>
      <c r="H50" s="51"/>
      <c r="I50" s="51"/>
      <c r="J50" s="51"/>
      <c r="K50" s="52"/>
    </row>
    <row r="51" spans="1:11" ht="15.75" x14ac:dyDescent="0.25">
      <c r="A51" s="90" t="s">
        <v>74</v>
      </c>
      <c r="B51" s="91"/>
      <c r="C51" s="91"/>
      <c r="D51" s="91"/>
      <c r="E51" s="53"/>
      <c r="F51" s="54"/>
      <c r="G51" s="54"/>
      <c r="H51" s="92" t="s">
        <v>75</v>
      </c>
      <c r="I51" s="92"/>
      <c r="J51" s="93" t="s">
        <v>76</v>
      </c>
      <c r="K51" s="94"/>
    </row>
    <row r="52" spans="1:11" ht="15.75" thickBot="1" x14ac:dyDescent="0.3">
      <c r="A52" s="55"/>
      <c r="B52" s="56"/>
      <c r="C52" s="56"/>
      <c r="D52" s="56"/>
      <c r="E52" s="56"/>
      <c r="F52" s="57"/>
      <c r="G52" s="57"/>
      <c r="H52" s="58"/>
      <c r="I52" s="58" t="s">
        <v>77</v>
      </c>
      <c r="J52" s="58"/>
      <c r="K52" s="59"/>
    </row>
  </sheetData>
  <autoFilter ref="A13:K13" xr:uid="{4DD692CA-B4FB-4FD9-AABC-1475AE974020}"/>
  <mergeCells count="54">
    <mergeCell ref="B45:F45"/>
    <mergeCell ref="H45:K45"/>
    <mergeCell ref="B46:F46"/>
    <mergeCell ref="H46:K46"/>
    <mergeCell ref="A51:D51"/>
    <mergeCell ref="H51:I51"/>
    <mergeCell ref="J51:K51"/>
    <mergeCell ref="B47:F47"/>
    <mergeCell ref="H47:K47"/>
    <mergeCell ref="A48:K48"/>
    <mergeCell ref="A50:D50"/>
    <mergeCell ref="F50:G50"/>
    <mergeCell ref="B42:F42"/>
    <mergeCell ref="H42:K42"/>
    <mergeCell ref="B43:F43"/>
    <mergeCell ref="H43:K43"/>
    <mergeCell ref="B44:F44"/>
    <mergeCell ref="H44:K44"/>
    <mergeCell ref="B39:F39"/>
    <mergeCell ref="H39:K39"/>
    <mergeCell ref="B40:F40"/>
    <mergeCell ref="H40:K40"/>
    <mergeCell ref="B41:F41"/>
    <mergeCell ref="H41:K41"/>
    <mergeCell ref="B36:F36"/>
    <mergeCell ref="H36:K36"/>
    <mergeCell ref="B37:F37"/>
    <mergeCell ref="H37:K37"/>
    <mergeCell ref="B38:F38"/>
    <mergeCell ref="H38:K38"/>
    <mergeCell ref="B33:F33"/>
    <mergeCell ref="H33:K33"/>
    <mergeCell ref="B34:F34"/>
    <mergeCell ref="H34:K34"/>
    <mergeCell ref="B35:F35"/>
    <mergeCell ref="H35:K35"/>
    <mergeCell ref="B31:F31"/>
    <mergeCell ref="H31:K31"/>
    <mergeCell ref="H11:I11"/>
    <mergeCell ref="J11:J12"/>
    <mergeCell ref="B32:F32"/>
    <mergeCell ref="H32:K32"/>
    <mergeCell ref="A1:K1"/>
    <mergeCell ref="A6:K6"/>
    <mergeCell ref="A7:K7"/>
    <mergeCell ref="A8:K8"/>
    <mergeCell ref="E11:F11"/>
    <mergeCell ref="G11:G12"/>
    <mergeCell ref="A10:A12"/>
    <mergeCell ref="B10:B12"/>
    <mergeCell ref="C10:C12"/>
    <mergeCell ref="D10:D12"/>
    <mergeCell ref="E10:J10"/>
    <mergeCell ref="K10:K12"/>
  </mergeCells>
  <phoneticPr fontId="12" type="noConversion"/>
  <printOptions horizontalCentered="1"/>
  <pageMargins left="0.31496062992125984" right="0.11811023622047245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7EF8-6DFB-4D4E-B476-F988823B4607}">
  <dimension ref="A1:Z973"/>
  <sheetViews>
    <sheetView tabSelected="1" topLeftCell="A19" workbookViewId="0">
      <selection activeCell="E16" sqref="E16:F27"/>
    </sheetView>
  </sheetViews>
  <sheetFormatPr defaultRowHeight="15" x14ac:dyDescent="0.25"/>
  <cols>
    <col min="1" max="1" width="6.42578125" customWidth="1"/>
    <col min="2" max="2" width="92.5703125" customWidth="1"/>
    <col min="3" max="3" width="7.5703125" customWidth="1"/>
    <col min="4" max="4" width="12.42578125" customWidth="1"/>
    <col min="5" max="7" width="15.7109375" customWidth="1"/>
    <col min="8" max="10" width="20.7109375" customWidth="1"/>
    <col min="11" max="11" width="28.140625" customWidth="1"/>
  </cols>
  <sheetData>
    <row r="1" spans="1:26" ht="19.5" customHeight="1" thickBot="1" x14ac:dyDescent="0.3">
      <c r="A1" s="63" t="s">
        <v>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9.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0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9.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2" t="s">
        <v>1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9.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9.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5.75" customHeight="1" thickBot="1" x14ac:dyDescent="0.3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5.75" customHeight="1" thickBot="1" x14ac:dyDescent="0.3">
      <c r="A7" s="65" t="s">
        <v>37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28.5" customHeight="1" thickBot="1" x14ac:dyDescent="0.3">
      <c r="A8" s="66" t="s">
        <v>38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5.75" thickBot="1" x14ac:dyDescent="0.3">
      <c r="A9" s="3"/>
      <c r="B9" s="3"/>
      <c r="C9" s="3"/>
      <c r="D9" s="3"/>
      <c r="E9" s="3"/>
      <c r="F9" s="3"/>
      <c r="G9" s="3"/>
      <c r="H9" s="3"/>
      <c r="I9" s="3"/>
      <c r="K9" s="3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9.5" thickBot="1" x14ac:dyDescent="0.3">
      <c r="A10" s="68" t="s">
        <v>78</v>
      </c>
      <c r="B10" s="70" t="s">
        <v>79</v>
      </c>
      <c r="C10" s="72" t="s">
        <v>80</v>
      </c>
      <c r="D10" s="75" t="s">
        <v>81</v>
      </c>
      <c r="E10" s="77" t="s">
        <v>82</v>
      </c>
      <c r="F10" s="77"/>
      <c r="G10" s="77"/>
      <c r="H10" s="77"/>
      <c r="I10" s="77"/>
      <c r="J10" s="78"/>
      <c r="K10" s="79" t="s">
        <v>7</v>
      </c>
      <c r="L10" s="61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42.75" customHeight="1" thickBot="1" x14ac:dyDescent="0.3">
      <c r="A11" s="69"/>
      <c r="B11" s="71"/>
      <c r="C11" s="73"/>
      <c r="D11" s="76"/>
      <c r="E11" s="67" t="s">
        <v>4</v>
      </c>
      <c r="F11" s="67"/>
      <c r="G11" s="67" t="s">
        <v>4</v>
      </c>
      <c r="H11" s="67" t="s">
        <v>5</v>
      </c>
      <c r="I11" s="67"/>
      <c r="J11" s="86" t="s">
        <v>6</v>
      </c>
      <c r="K11" s="79"/>
      <c r="L11" s="61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26.25" thickBot="1" x14ac:dyDescent="0.3">
      <c r="A12" s="69"/>
      <c r="B12" s="71"/>
      <c r="C12" s="74"/>
      <c r="D12" s="76"/>
      <c r="E12" s="60" t="s">
        <v>8</v>
      </c>
      <c r="F12" s="60" t="s">
        <v>9</v>
      </c>
      <c r="G12" s="67"/>
      <c r="H12" s="60" t="s">
        <v>8</v>
      </c>
      <c r="I12" s="60" t="s">
        <v>9</v>
      </c>
      <c r="J12" s="86"/>
      <c r="K12" s="79"/>
      <c r="L12" s="62"/>
      <c r="M12" s="38"/>
      <c r="N12" s="38"/>
      <c r="O12" s="38"/>
      <c r="P12" s="38"/>
      <c r="Q12" s="38"/>
      <c r="R12" s="38"/>
      <c r="S12" s="37"/>
      <c r="T12" s="37"/>
      <c r="U12" s="37"/>
      <c r="V12" s="37"/>
      <c r="W12" s="37"/>
      <c r="X12" s="37"/>
      <c r="Y12" s="37"/>
      <c r="Z12" s="37"/>
    </row>
    <row r="13" spans="1:26" ht="15.75" thickBot="1" x14ac:dyDescent="0.3">
      <c r="A13" s="5">
        <v>1</v>
      </c>
      <c r="B13" s="6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6">
        <v>11</v>
      </c>
      <c r="L13" s="38"/>
      <c r="M13" s="38"/>
      <c r="N13" s="38"/>
      <c r="O13" s="38"/>
      <c r="P13" s="38"/>
      <c r="Q13" s="38"/>
      <c r="R13" s="38"/>
      <c r="S13" s="37"/>
      <c r="T13" s="37"/>
      <c r="U13" s="37"/>
      <c r="V13" s="37"/>
      <c r="W13" s="37"/>
      <c r="X13" s="37"/>
      <c r="Y13" s="37"/>
      <c r="Z13" s="37"/>
    </row>
    <row r="14" spans="1:26" ht="90" thickBot="1" x14ac:dyDescent="0.3">
      <c r="A14" s="7"/>
      <c r="B14" s="36" t="s">
        <v>39</v>
      </c>
      <c r="C14" s="7"/>
      <c r="D14" s="7"/>
      <c r="E14" s="7"/>
      <c r="F14" s="7"/>
      <c r="G14" s="7"/>
      <c r="H14" s="7"/>
      <c r="I14" s="7"/>
      <c r="J14" s="7"/>
      <c r="K14" s="8"/>
      <c r="L14" s="38"/>
      <c r="M14" s="38"/>
      <c r="N14" s="38"/>
      <c r="O14" s="38"/>
      <c r="P14" s="38"/>
      <c r="Q14" s="38"/>
      <c r="R14" s="38"/>
      <c r="S14" s="37"/>
      <c r="T14" s="37"/>
      <c r="U14" s="37"/>
      <c r="V14" s="37"/>
      <c r="W14" s="37"/>
      <c r="X14" s="37"/>
      <c r="Y14" s="37"/>
      <c r="Z14" s="37"/>
    </row>
    <row r="15" spans="1:26" ht="15.75" thickBot="1" x14ac:dyDescent="0.3">
      <c r="A15" s="16" t="s">
        <v>19</v>
      </c>
      <c r="B15" s="17" t="s">
        <v>29</v>
      </c>
      <c r="C15" s="18"/>
      <c r="D15" s="19"/>
      <c r="E15" s="18"/>
      <c r="F15" s="20"/>
      <c r="G15" s="20"/>
      <c r="H15" s="21">
        <f>SUM(H16:H16)</f>
        <v>89654.400000000009</v>
      </c>
      <c r="I15" s="21">
        <f>SUM(I16:I16)</f>
        <v>601544.80000000005</v>
      </c>
      <c r="J15" s="21">
        <f>SUM(J16:J16)</f>
        <v>691199.20000000007</v>
      </c>
      <c r="K15" s="19"/>
      <c r="L15" s="38"/>
      <c r="M15" s="38"/>
      <c r="N15" s="38"/>
      <c r="O15" s="38"/>
      <c r="P15" s="38"/>
      <c r="Q15" s="38"/>
      <c r="R15" s="38"/>
      <c r="S15" s="37"/>
      <c r="T15" s="37"/>
      <c r="U15" s="37"/>
      <c r="V15" s="37"/>
      <c r="W15" s="37"/>
      <c r="X15" s="37"/>
      <c r="Y15" s="37"/>
      <c r="Z15" s="37"/>
    </row>
    <row r="16" spans="1:26" ht="30.75" thickBot="1" x14ac:dyDescent="0.3">
      <c r="A16" s="34" t="s">
        <v>10</v>
      </c>
      <c r="B16" s="35" t="s">
        <v>24</v>
      </c>
      <c r="C16" s="33" t="s">
        <v>11</v>
      </c>
      <c r="D16" s="29">
        <v>226.4</v>
      </c>
      <c r="E16" s="9">
        <v>396</v>
      </c>
      <c r="F16" s="11">
        <v>2657</v>
      </c>
      <c r="G16" s="12">
        <f t="shared" ref="G16" si="0">E16+F16</f>
        <v>3053</v>
      </c>
      <c r="H16" s="12">
        <f t="shared" ref="H16" si="1">D16*E16</f>
        <v>89654.400000000009</v>
      </c>
      <c r="I16" s="12">
        <f t="shared" ref="I16" si="2">D16*F16</f>
        <v>601544.80000000005</v>
      </c>
      <c r="J16" s="12">
        <f t="shared" ref="J16" si="3">H16+I16</f>
        <v>691199.20000000007</v>
      </c>
      <c r="K16" s="30" t="s">
        <v>33</v>
      </c>
      <c r="L16" s="38"/>
      <c r="M16" s="38"/>
      <c r="N16" s="38"/>
      <c r="O16" s="38"/>
      <c r="P16" s="38"/>
      <c r="Q16" s="38"/>
      <c r="R16" s="38"/>
      <c r="S16" s="37"/>
      <c r="T16" s="37"/>
      <c r="U16" s="37"/>
      <c r="V16" s="37"/>
      <c r="W16" s="37"/>
      <c r="X16" s="37"/>
      <c r="Y16" s="37"/>
      <c r="Z16" s="37"/>
    </row>
    <row r="17" spans="1:26" ht="29.25" thickBot="1" x14ac:dyDescent="0.3">
      <c r="A17" s="16" t="s">
        <v>12</v>
      </c>
      <c r="B17" s="17" t="s">
        <v>26</v>
      </c>
      <c r="C17" s="18"/>
      <c r="D17" s="19"/>
      <c r="E17" s="18"/>
      <c r="F17" s="20"/>
      <c r="G17" s="20"/>
      <c r="H17" s="21">
        <f>SUM(H18:H21)</f>
        <v>698515.7</v>
      </c>
      <c r="I17" s="21">
        <f>SUM(I18:I21)</f>
        <v>1004717.3999999999</v>
      </c>
      <c r="J17" s="21">
        <f>SUM(J18:J21)</f>
        <v>1703233.0999999999</v>
      </c>
      <c r="K17" s="19"/>
      <c r="L17" s="38"/>
      <c r="M17" s="38"/>
      <c r="N17" s="38"/>
      <c r="O17" s="38"/>
      <c r="P17" s="38"/>
      <c r="Q17" s="38"/>
      <c r="R17" s="38"/>
      <c r="S17" s="37"/>
      <c r="T17" s="37"/>
      <c r="U17" s="37"/>
      <c r="V17" s="37"/>
      <c r="W17" s="37"/>
      <c r="X17" s="37"/>
      <c r="Y17" s="37"/>
      <c r="Z17" s="37"/>
    </row>
    <row r="18" spans="1:26" ht="120.75" thickBot="1" x14ac:dyDescent="0.3">
      <c r="A18" s="34" t="s">
        <v>13</v>
      </c>
      <c r="B18" s="35" t="s">
        <v>40</v>
      </c>
      <c r="C18" s="33" t="s">
        <v>11</v>
      </c>
      <c r="D18" s="29">
        <v>128.19999999999999</v>
      </c>
      <c r="E18" s="9">
        <v>2992.5</v>
      </c>
      <c r="F18" s="11">
        <v>2625</v>
      </c>
      <c r="G18" s="12">
        <f t="shared" ref="G18:G21" si="4">E18+F18</f>
        <v>5617.5</v>
      </c>
      <c r="H18" s="12">
        <f t="shared" ref="H18:H21" si="5">D18*E18</f>
        <v>383638.49999999994</v>
      </c>
      <c r="I18" s="12">
        <f t="shared" ref="I18:I21" si="6">D18*F18</f>
        <v>336524.99999999994</v>
      </c>
      <c r="J18" s="12">
        <f t="shared" ref="J18:J21" si="7">H18+I18</f>
        <v>720163.49999999988</v>
      </c>
      <c r="K18" s="10"/>
      <c r="L18" s="38"/>
      <c r="M18" s="38"/>
      <c r="N18" s="38"/>
      <c r="O18" s="38"/>
      <c r="P18" s="38"/>
      <c r="Q18" s="38"/>
      <c r="R18" s="38"/>
      <c r="S18" s="37"/>
      <c r="T18" s="37"/>
      <c r="U18" s="37"/>
      <c r="V18" s="37"/>
      <c r="W18" s="37"/>
      <c r="X18" s="37"/>
      <c r="Y18" s="37"/>
      <c r="Z18" s="37"/>
    </row>
    <row r="19" spans="1:26" ht="30.75" thickBot="1" x14ac:dyDescent="0.3">
      <c r="A19" s="34" t="s">
        <v>14</v>
      </c>
      <c r="B19" s="35" t="s">
        <v>30</v>
      </c>
      <c r="C19" s="33" t="s">
        <v>11</v>
      </c>
      <c r="D19" s="29">
        <v>128.19999999999999</v>
      </c>
      <c r="E19" s="9">
        <v>396</v>
      </c>
      <c r="F19" s="11">
        <v>2657</v>
      </c>
      <c r="G19" s="12">
        <f t="shared" si="4"/>
        <v>3053</v>
      </c>
      <c r="H19" s="12">
        <f t="shared" si="5"/>
        <v>50767.199999999997</v>
      </c>
      <c r="I19" s="12">
        <f t="shared" si="6"/>
        <v>340627.39999999997</v>
      </c>
      <c r="J19" s="12">
        <f t="shared" si="7"/>
        <v>391394.6</v>
      </c>
      <c r="K19" s="30" t="s">
        <v>33</v>
      </c>
      <c r="L19" s="38"/>
      <c r="M19" s="38"/>
      <c r="N19" s="38"/>
      <c r="O19" s="38"/>
      <c r="P19" s="38"/>
      <c r="Q19" s="38"/>
      <c r="R19" s="38"/>
      <c r="S19" s="37"/>
      <c r="T19" s="37"/>
      <c r="U19" s="37"/>
      <c r="V19" s="37"/>
      <c r="W19" s="37"/>
      <c r="X19" s="37"/>
      <c r="Y19" s="37"/>
      <c r="Z19" s="37"/>
    </row>
    <row r="20" spans="1:26" ht="30.75" thickBot="1" x14ac:dyDescent="0.3">
      <c r="A20" s="34" t="s">
        <v>22</v>
      </c>
      <c r="B20" s="35" t="s">
        <v>34</v>
      </c>
      <c r="C20" s="33" t="s">
        <v>25</v>
      </c>
      <c r="D20" s="29">
        <v>170.9</v>
      </c>
      <c r="E20" s="9">
        <v>770</v>
      </c>
      <c r="F20" s="11">
        <v>955</v>
      </c>
      <c r="G20" s="12">
        <f t="shared" si="4"/>
        <v>1725</v>
      </c>
      <c r="H20" s="12">
        <f t="shared" si="5"/>
        <v>131593</v>
      </c>
      <c r="I20" s="12">
        <f t="shared" si="6"/>
        <v>163209.5</v>
      </c>
      <c r="J20" s="12">
        <f t="shared" si="7"/>
        <v>294802.5</v>
      </c>
      <c r="K20" s="10" t="s">
        <v>27</v>
      </c>
      <c r="L20" s="38"/>
      <c r="M20" s="38"/>
      <c r="N20" s="38"/>
      <c r="O20" s="38"/>
      <c r="P20" s="38"/>
      <c r="Q20" s="38"/>
      <c r="R20" s="38"/>
      <c r="S20" s="37"/>
      <c r="T20" s="37"/>
      <c r="U20" s="37"/>
      <c r="V20" s="37"/>
      <c r="W20" s="37"/>
      <c r="X20" s="37"/>
      <c r="Y20" s="37"/>
      <c r="Z20" s="37"/>
    </row>
    <row r="21" spans="1:26" ht="30.75" thickBot="1" x14ac:dyDescent="0.3">
      <c r="A21" s="34" t="s">
        <v>23</v>
      </c>
      <c r="B21" s="35" t="s">
        <v>31</v>
      </c>
      <c r="C21" s="33" t="s">
        <v>25</v>
      </c>
      <c r="D21" s="29">
        <v>172.1</v>
      </c>
      <c r="E21" s="9">
        <v>770</v>
      </c>
      <c r="F21" s="11">
        <v>955</v>
      </c>
      <c r="G21" s="12">
        <f t="shared" si="4"/>
        <v>1725</v>
      </c>
      <c r="H21" s="12">
        <f t="shared" si="5"/>
        <v>132517</v>
      </c>
      <c r="I21" s="12">
        <f t="shared" si="6"/>
        <v>164355.5</v>
      </c>
      <c r="J21" s="12">
        <f t="shared" si="7"/>
        <v>296872.5</v>
      </c>
      <c r="K21" s="30"/>
      <c r="L21" s="38"/>
      <c r="M21" s="38"/>
      <c r="N21" s="38"/>
      <c r="O21" s="38"/>
      <c r="P21" s="38"/>
      <c r="Q21" s="38"/>
      <c r="R21" s="38"/>
      <c r="S21" s="37"/>
      <c r="T21" s="37"/>
      <c r="U21" s="37"/>
      <c r="V21" s="37"/>
      <c r="W21" s="37"/>
      <c r="X21" s="37"/>
      <c r="Y21" s="37"/>
      <c r="Z21" s="37"/>
    </row>
    <row r="22" spans="1:26" ht="29.25" thickBot="1" x14ac:dyDescent="0.3">
      <c r="A22" s="16" t="s">
        <v>20</v>
      </c>
      <c r="B22" s="17" t="s">
        <v>28</v>
      </c>
      <c r="C22" s="18"/>
      <c r="D22" s="19"/>
      <c r="E22" s="18"/>
      <c r="F22" s="20"/>
      <c r="G22" s="20"/>
      <c r="H22" s="21">
        <f>SUM(H23:H27)</f>
        <v>151720.79999999999</v>
      </c>
      <c r="I22" s="21">
        <f>SUM(I23:I27)</f>
        <v>221418.1</v>
      </c>
      <c r="J22" s="21">
        <f>SUM(J23:J27)</f>
        <v>373138.9</v>
      </c>
      <c r="K22" s="19"/>
      <c r="L22" s="38"/>
      <c r="M22" s="38"/>
      <c r="N22" s="38"/>
      <c r="O22" s="38"/>
      <c r="P22" s="38"/>
      <c r="Q22" s="38"/>
      <c r="R22" s="38"/>
      <c r="S22" s="37"/>
      <c r="T22" s="37"/>
      <c r="U22" s="37"/>
      <c r="V22" s="37"/>
      <c r="W22" s="37"/>
      <c r="X22" s="37"/>
      <c r="Y22" s="37"/>
      <c r="Z22" s="37"/>
    </row>
    <row r="23" spans="1:26" ht="29.25" thickBot="1" x14ac:dyDescent="0.3">
      <c r="A23" s="31" t="s">
        <v>21</v>
      </c>
      <c r="B23" s="32" t="s">
        <v>28</v>
      </c>
      <c r="C23" s="33"/>
      <c r="D23" s="29"/>
      <c r="E23" s="9"/>
      <c r="F23" s="11"/>
      <c r="G23" s="12"/>
      <c r="H23" s="12"/>
      <c r="I23" s="12"/>
      <c r="J23" s="12"/>
      <c r="K23" s="10"/>
      <c r="L23" s="38"/>
      <c r="M23" s="38"/>
      <c r="N23" s="38"/>
      <c r="O23" s="38"/>
      <c r="P23" s="38"/>
      <c r="Q23" s="38"/>
      <c r="R23" s="38"/>
      <c r="S23" s="37"/>
      <c r="T23" s="37"/>
      <c r="U23" s="37"/>
      <c r="V23" s="37"/>
      <c r="W23" s="37"/>
      <c r="X23" s="37"/>
      <c r="Y23" s="37"/>
      <c r="Z23" s="37"/>
    </row>
    <row r="24" spans="1:26" ht="120.75" thickBot="1" x14ac:dyDescent="0.3">
      <c r="A24" s="34" t="s">
        <v>83</v>
      </c>
      <c r="B24" s="35" t="s">
        <v>40</v>
      </c>
      <c r="C24" s="33" t="s">
        <v>11</v>
      </c>
      <c r="D24" s="29">
        <v>30.8</v>
      </c>
      <c r="E24" s="9">
        <v>2992.5</v>
      </c>
      <c r="F24" s="11">
        <v>2625</v>
      </c>
      <c r="G24" s="12">
        <f t="shared" ref="G24:G27" si="8">E24+F24</f>
        <v>5617.5</v>
      </c>
      <c r="H24" s="12">
        <f t="shared" ref="H24:H27" si="9">D24*E24</f>
        <v>92169</v>
      </c>
      <c r="I24" s="12">
        <f t="shared" ref="I24:I27" si="10">D24*F24</f>
        <v>80850</v>
      </c>
      <c r="J24" s="12">
        <f t="shared" ref="J24:J27" si="11">H24+I24</f>
        <v>173019</v>
      </c>
      <c r="K24" s="10"/>
      <c r="L24" s="38"/>
      <c r="M24" s="38"/>
      <c r="N24" s="38"/>
      <c r="O24" s="38"/>
      <c r="P24" s="38"/>
      <c r="Q24" s="38"/>
      <c r="R24" s="38"/>
      <c r="S24" s="37"/>
      <c r="T24" s="37"/>
      <c r="U24" s="37"/>
      <c r="V24" s="37"/>
      <c r="W24" s="37"/>
      <c r="X24" s="37"/>
      <c r="Y24" s="37"/>
      <c r="Z24" s="37"/>
    </row>
    <row r="25" spans="1:26" ht="30.75" thickBot="1" x14ac:dyDescent="0.3">
      <c r="A25" s="34" t="s">
        <v>84</v>
      </c>
      <c r="B25" s="35" t="s">
        <v>30</v>
      </c>
      <c r="C25" s="33" t="s">
        <v>11</v>
      </c>
      <c r="D25" s="29">
        <v>30.8</v>
      </c>
      <c r="E25" s="9">
        <v>396</v>
      </c>
      <c r="F25" s="11">
        <v>2657</v>
      </c>
      <c r="G25" s="12">
        <f t="shared" si="8"/>
        <v>3053</v>
      </c>
      <c r="H25" s="12">
        <f t="shared" si="9"/>
        <v>12196.800000000001</v>
      </c>
      <c r="I25" s="12">
        <f t="shared" si="10"/>
        <v>81835.600000000006</v>
      </c>
      <c r="J25" s="12">
        <f t="shared" si="11"/>
        <v>94032.400000000009</v>
      </c>
      <c r="K25" s="30" t="s">
        <v>33</v>
      </c>
      <c r="L25" s="38"/>
      <c r="M25" s="38"/>
      <c r="N25" s="38"/>
      <c r="O25" s="38"/>
      <c r="P25" s="38"/>
      <c r="Q25" s="38"/>
      <c r="R25" s="38"/>
      <c r="S25" s="37"/>
      <c r="T25" s="37"/>
      <c r="U25" s="37"/>
      <c r="V25" s="37"/>
      <c r="W25" s="37"/>
      <c r="X25" s="37"/>
      <c r="Y25" s="37"/>
      <c r="Z25" s="37"/>
    </row>
    <row r="26" spans="1:26" ht="30.75" thickBot="1" x14ac:dyDescent="0.3">
      <c r="A26" s="34" t="s">
        <v>85</v>
      </c>
      <c r="B26" s="35" t="s">
        <v>34</v>
      </c>
      <c r="C26" s="33" t="s">
        <v>25</v>
      </c>
      <c r="D26" s="29">
        <v>41</v>
      </c>
      <c r="E26" s="9">
        <v>770</v>
      </c>
      <c r="F26" s="11">
        <v>955</v>
      </c>
      <c r="G26" s="12">
        <f t="shared" si="8"/>
        <v>1725</v>
      </c>
      <c r="H26" s="12">
        <f t="shared" si="9"/>
        <v>31570</v>
      </c>
      <c r="I26" s="12">
        <f t="shared" si="10"/>
        <v>39155</v>
      </c>
      <c r="J26" s="12">
        <f t="shared" si="11"/>
        <v>70725</v>
      </c>
      <c r="K26" s="10" t="s">
        <v>27</v>
      </c>
      <c r="L26" s="38"/>
      <c r="M26" s="38"/>
      <c r="N26" s="38"/>
      <c r="O26" s="38"/>
      <c r="P26" s="38"/>
      <c r="Q26" s="38"/>
      <c r="R26" s="38"/>
      <c r="S26" s="37"/>
      <c r="T26" s="37"/>
      <c r="U26" s="37"/>
      <c r="V26" s="37"/>
      <c r="W26" s="37"/>
      <c r="X26" s="37"/>
      <c r="Y26" s="37"/>
      <c r="Z26" s="37"/>
    </row>
    <row r="27" spans="1:26" ht="30.75" thickBot="1" x14ac:dyDescent="0.3">
      <c r="A27" s="34" t="s">
        <v>86</v>
      </c>
      <c r="B27" s="35" t="s">
        <v>31</v>
      </c>
      <c r="C27" s="33" t="s">
        <v>25</v>
      </c>
      <c r="D27" s="29">
        <v>20.5</v>
      </c>
      <c r="E27" s="9">
        <v>770</v>
      </c>
      <c r="F27" s="11">
        <v>955</v>
      </c>
      <c r="G27" s="12">
        <f t="shared" si="8"/>
        <v>1725</v>
      </c>
      <c r="H27" s="12">
        <f t="shared" si="9"/>
        <v>15785</v>
      </c>
      <c r="I27" s="12">
        <f t="shared" si="10"/>
        <v>19577.5</v>
      </c>
      <c r="J27" s="12">
        <f t="shared" si="11"/>
        <v>35362.5</v>
      </c>
      <c r="K27" s="10"/>
      <c r="L27" s="38"/>
      <c r="M27" s="38"/>
      <c r="N27" s="38"/>
      <c r="O27" s="38"/>
      <c r="P27" s="38"/>
      <c r="Q27" s="38"/>
      <c r="R27" s="38"/>
      <c r="S27" s="37"/>
      <c r="T27" s="37"/>
      <c r="U27" s="37"/>
      <c r="V27" s="37"/>
      <c r="W27" s="37"/>
      <c r="X27" s="37"/>
      <c r="Y27" s="37"/>
      <c r="Z27" s="37"/>
    </row>
    <row r="28" spans="1:26" ht="16.5" thickBot="1" x14ac:dyDescent="0.3">
      <c r="A28" s="23"/>
      <c r="B28" s="24" t="s">
        <v>15</v>
      </c>
      <c r="C28" s="23"/>
      <c r="D28" s="23"/>
      <c r="E28" s="23"/>
      <c r="F28" s="23"/>
      <c r="G28" s="23"/>
      <c r="H28" s="25">
        <f>H15+H17+H22</f>
        <v>939890.89999999991</v>
      </c>
      <c r="I28" s="25">
        <f t="shared" ref="I28:J28" si="12">I15+I17+I22</f>
        <v>1827680.3</v>
      </c>
      <c r="J28" s="25">
        <f t="shared" si="12"/>
        <v>2767571.1999999997</v>
      </c>
      <c r="K28" s="23"/>
      <c r="L28" s="38"/>
      <c r="M28" s="38"/>
      <c r="N28" s="38"/>
      <c r="O28" s="38"/>
      <c r="P28" s="38"/>
      <c r="Q28" s="38"/>
      <c r="R28" s="38"/>
      <c r="S28" s="37"/>
      <c r="T28" s="37"/>
      <c r="U28" s="37"/>
      <c r="V28" s="37"/>
      <c r="W28" s="37"/>
      <c r="X28" s="37"/>
      <c r="Y28" s="37"/>
      <c r="Z28" s="37"/>
    </row>
    <row r="29" spans="1:26" ht="15.75" thickBot="1" x14ac:dyDescent="0.3">
      <c r="A29" s="22"/>
      <c r="B29" s="26" t="s">
        <v>16</v>
      </c>
      <c r="C29" s="9"/>
      <c r="D29" s="10"/>
      <c r="E29" s="9"/>
      <c r="F29" s="11"/>
      <c r="G29" s="11"/>
      <c r="H29" s="27"/>
      <c r="I29" s="27"/>
      <c r="J29" s="12">
        <f>J28/120*20</f>
        <v>461261.86666666658</v>
      </c>
      <c r="K29" s="10"/>
      <c r="L29" s="38"/>
      <c r="M29" s="38"/>
      <c r="N29" s="38"/>
      <c r="O29" s="38"/>
      <c r="P29" s="38"/>
      <c r="Q29" s="38"/>
      <c r="R29" s="38"/>
      <c r="S29" s="37"/>
      <c r="T29" s="37"/>
      <c r="U29" s="37"/>
      <c r="V29" s="37"/>
      <c r="W29" s="37"/>
      <c r="X29" s="37"/>
      <c r="Y29" s="37"/>
      <c r="Z29" s="37"/>
    </row>
    <row r="30" spans="1:26" ht="16.5" thickBot="1" x14ac:dyDescent="0.3">
      <c r="A30" s="39" t="s">
        <v>41</v>
      </c>
      <c r="B30" s="40"/>
      <c r="C30" s="40"/>
      <c r="D30" s="40"/>
      <c r="E30" s="40"/>
      <c r="F30" s="40"/>
      <c r="G30" s="40"/>
      <c r="H30" s="41"/>
      <c r="I30" s="41"/>
      <c r="J30" s="41"/>
      <c r="K30" s="42"/>
      <c r="L30" s="38"/>
      <c r="M30" s="38"/>
      <c r="N30" s="38"/>
      <c r="O30" s="38"/>
      <c r="P30" s="38"/>
      <c r="Q30" s="38"/>
      <c r="R30" s="38"/>
      <c r="S30" s="37"/>
      <c r="T30" s="37"/>
      <c r="U30" s="37"/>
      <c r="V30" s="37"/>
      <c r="W30" s="37"/>
      <c r="X30" s="37"/>
      <c r="Y30" s="37"/>
      <c r="Z30" s="37"/>
    </row>
    <row r="31" spans="1:26" ht="16.5" thickBot="1" x14ac:dyDescent="0.3">
      <c r="A31" s="43">
        <v>1</v>
      </c>
      <c r="B31" s="80" t="s">
        <v>42</v>
      </c>
      <c r="C31" s="81"/>
      <c r="D31" s="81"/>
      <c r="E31" s="81"/>
      <c r="F31" s="82"/>
      <c r="G31" s="44" t="s">
        <v>43</v>
      </c>
      <c r="H31" s="83">
        <f>J28*0.75</f>
        <v>2075678.4</v>
      </c>
      <c r="I31" s="84"/>
      <c r="J31" s="84"/>
      <c r="K31" s="85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6.5" thickBot="1" x14ac:dyDescent="0.3">
      <c r="A32" s="43">
        <v>2</v>
      </c>
      <c r="B32" s="80" t="s">
        <v>44</v>
      </c>
      <c r="C32" s="81"/>
      <c r="D32" s="81"/>
      <c r="E32" s="81"/>
      <c r="F32" s="82"/>
      <c r="G32" s="44" t="s">
        <v>45</v>
      </c>
      <c r="H32" s="87" t="s">
        <v>88</v>
      </c>
      <c r="I32" s="88"/>
      <c r="J32" s="88"/>
      <c r="K32" s="89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6.5" thickBot="1" x14ac:dyDescent="0.3">
      <c r="A33" s="43">
        <v>3</v>
      </c>
      <c r="B33" s="80" t="s">
        <v>46</v>
      </c>
      <c r="C33" s="81"/>
      <c r="D33" s="81"/>
      <c r="E33" s="81"/>
      <c r="F33" s="82"/>
      <c r="G33" s="44" t="s">
        <v>47</v>
      </c>
      <c r="H33" s="87" t="s">
        <v>88</v>
      </c>
      <c r="I33" s="88"/>
      <c r="J33" s="88"/>
      <c r="K33" s="89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6.5" thickBot="1" x14ac:dyDescent="0.3">
      <c r="A34" s="43">
        <v>4</v>
      </c>
      <c r="B34" s="80" t="s">
        <v>48</v>
      </c>
      <c r="C34" s="81"/>
      <c r="D34" s="81"/>
      <c r="E34" s="81"/>
      <c r="F34" s="82"/>
      <c r="G34" s="44" t="s">
        <v>49</v>
      </c>
      <c r="H34" s="87" t="s">
        <v>89</v>
      </c>
      <c r="I34" s="88"/>
      <c r="J34" s="88"/>
      <c r="K34" s="89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6.5" thickBot="1" x14ac:dyDescent="0.3">
      <c r="A35" s="43">
        <v>5</v>
      </c>
      <c r="B35" s="80" t="s">
        <v>50</v>
      </c>
      <c r="C35" s="81"/>
      <c r="D35" s="81"/>
      <c r="E35" s="81"/>
      <c r="F35" s="82"/>
      <c r="G35" s="44" t="s">
        <v>45</v>
      </c>
      <c r="H35" s="87" t="s">
        <v>90</v>
      </c>
      <c r="I35" s="88"/>
      <c r="J35" s="88"/>
      <c r="K35" s="89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26.25" thickBot="1" x14ac:dyDescent="0.3">
      <c r="A36" s="43">
        <v>6</v>
      </c>
      <c r="B36" s="80" t="s">
        <v>51</v>
      </c>
      <c r="C36" s="81"/>
      <c r="D36" s="81"/>
      <c r="E36" s="81"/>
      <c r="F36" s="82"/>
      <c r="G36" s="44" t="s">
        <v>52</v>
      </c>
      <c r="H36" s="87" t="s">
        <v>91</v>
      </c>
      <c r="I36" s="88"/>
      <c r="J36" s="88"/>
      <c r="K36" s="89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3.5" customHeight="1" thickBot="1" x14ac:dyDescent="0.3">
      <c r="A37" s="43">
        <v>7</v>
      </c>
      <c r="B37" s="80" t="s">
        <v>53</v>
      </c>
      <c r="C37" s="81"/>
      <c r="D37" s="81"/>
      <c r="E37" s="81"/>
      <c r="F37" s="82"/>
      <c r="G37" s="44" t="s">
        <v>54</v>
      </c>
      <c r="H37" s="87"/>
      <c r="I37" s="88"/>
      <c r="J37" s="88"/>
      <c r="K37" s="89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6.5" thickBot="1" x14ac:dyDescent="0.3">
      <c r="A38" s="43">
        <v>8</v>
      </c>
      <c r="B38" s="80" t="s">
        <v>55</v>
      </c>
      <c r="C38" s="81"/>
      <c r="D38" s="81"/>
      <c r="E38" s="81"/>
      <c r="F38" s="82"/>
      <c r="G38" s="44" t="s">
        <v>56</v>
      </c>
      <c r="H38" s="87" t="s">
        <v>92</v>
      </c>
      <c r="I38" s="88"/>
      <c r="J38" s="88"/>
      <c r="K38" s="89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6.5" thickBot="1" x14ac:dyDescent="0.3">
      <c r="A39" s="43">
        <v>9</v>
      </c>
      <c r="B39" s="80" t="s">
        <v>57</v>
      </c>
      <c r="C39" s="81"/>
      <c r="D39" s="81"/>
      <c r="E39" s="81"/>
      <c r="F39" s="82"/>
      <c r="G39" s="44" t="s">
        <v>58</v>
      </c>
      <c r="H39" s="87"/>
      <c r="I39" s="88"/>
      <c r="J39" s="88"/>
      <c r="K39" s="89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26.25" thickBot="1" x14ac:dyDescent="0.3">
      <c r="A40" s="43">
        <v>11</v>
      </c>
      <c r="B40" s="80" t="s">
        <v>59</v>
      </c>
      <c r="C40" s="81"/>
      <c r="D40" s="81"/>
      <c r="E40" s="81"/>
      <c r="F40" s="82"/>
      <c r="G40" s="44" t="s">
        <v>60</v>
      </c>
      <c r="H40" s="87" t="s">
        <v>93</v>
      </c>
      <c r="I40" s="88"/>
      <c r="J40" s="88"/>
      <c r="K40" s="89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6.5" thickBot="1" x14ac:dyDescent="0.3">
      <c r="A41" s="43">
        <v>12</v>
      </c>
      <c r="B41" s="80" t="s">
        <v>61</v>
      </c>
      <c r="C41" s="81"/>
      <c r="D41" s="81"/>
      <c r="E41" s="81"/>
      <c r="F41" s="82"/>
      <c r="G41" s="44" t="s">
        <v>62</v>
      </c>
      <c r="H41" s="87">
        <v>6</v>
      </c>
      <c r="I41" s="88"/>
      <c r="J41" s="88"/>
      <c r="K41" s="89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6.5" thickBot="1" x14ac:dyDescent="0.3">
      <c r="A42" s="43">
        <v>13</v>
      </c>
      <c r="B42" s="80" t="s">
        <v>63</v>
      </c>
      <c r="C42" s="81"/>
      <c r="D42" s="81"/>
      <c r="E42" s="81"/>
      <c r="F42" s="82"/>
      <c r="G42" s="44" t="s">
        <v>64</v>
      </c>
      <c r="H42" s="87">
        <v>2024</v>
      </c>
      <c r="I42" s="88"/>
      <c r="J42" s="88"/>
      <c r="K42" s="89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51.75" thickBot="1" x14ac:dyDescent="0.3">
      <c r="A43" s="43">
        <v>14</v>
      </c>
      <c r="B43" s="80" t="s">
        <v>65</v>
      </c>
      <c r="C43" s="81"/>
      <c r="D43" s="81"/>
      <c r="E43" s="81"/>
      <c r="F43" s="82"/>
      <c r="G43" s="44" t="s">
        <v>66</v>
      </c>
      <c r="H43" s="87" t="s">
        <v>94</v>
      </c>
      <c r="I43" s="88"/>
      <c r="J43" s="88"/>
      <c r="K43" s="89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6.5" thickBot="1" x14ac:dyDescent="0.3">
      <c r="A44" s="43">
        <v>15</v>
      </c>
      <c r="B44" s="80" t="s">
        <v>67</v>
      </c>
      <c r="C44" s="81"/>
      <c r="D44" s="81"/>
      <c r="E44" s="81"/>
      <c r="F44" s="82"/>
      <c r="G44" s="44" t="s">
        <v>68</v>
      </c>
      <c r="H44" s="87"/>
      <c r="I44" s="88"/>
      <c r="J44" s="88"/>
      <c r="K44" s="89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6.5" thickBot="1" x14ac:dyDescent="0.3">
      <c r="A45" s="43">
        <v>16</v>
      </c>
      <c r="B45" s="80" t="s">
        <v>69</v>
      </c>
      <c r="C45" s="81"/>
      <c r="D45" s="81"/>
      <c r="E45" s="81"/>
      <c r="F45" s="82"/>
      <c r="G45" s="44"/>
      <c r="H45" s="87" t="s">
        <v>95</v>
      </c>
      <c r="I45" s="88"/>
      <c r="J45" s="88"/>
      <c r="K45" s="89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6.5" thickBot="1" x14ac:dyDescent="0.3">
      <c r="A46" s="43">
        <v>17</v>
      </c>
      <c r="B46" s="80" t="s">
        <v>70</v>
      </c>
      <c r="C46" s="81"/>
      <c r="D46" s="81"/>
      <c r="E46" s="81"/>
      <c r="F46" s="82"/>
      <c r="G46" s="44"/>
      <c r="H46" s="87" t="s">
        <v>95</v>
      </c>
      <c r="I46" s="88"/>
      <c r="J46" s="88"/>
      <c r="K46" s="89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6.5" thickBot="1" x14ac:dyDescent="0.3">
      <c r="A47" s="45">
        <v>18</v>
      </c>
      <c r="B47" s="95" t="s">
        <v>71</v>
      </c>
      <c r="C47" s="96"/>
      <c r="D47" s="96"/>
      <c r="E47" s="96"/>
      <c r="F47" s="97"/>
      <c r="G47" s="46"/>
      <c r="H47" s="98"/>
      <c r="I47" s="99"/>
      <c r="J47" s="99"/>
      <c r="K47" s="100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6.5" thickBot="1" x14ac:dyDescent="0.3">
      <c r="A48" s="101" t="s">
        <v>72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3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6.5" thickBot="1" x14ac:dyDescent="0.3">
      <c r="A49" s="47"/>
      <c r="B49" s="48"/>
      <c r="C49" s="48"/>
      <c r="D49" s="48"/>
      <c r="E49" s="48"/>
      <c r="F49" s="48"/>
      <c r="G49" s="48"/>
      <c r="H49" s="49"/>
      <c r="I49" s="49"/>
      <c r="J49" s="49"/>
      <c r="K49" s="50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6.5" thickBot="1" x14ac:dyDescent="0.3">
      <c r="A50" s="90" t="s">
        <v>73</v>
      </c>
      <c r="B50" s="91"/>
      <c r="C50" s="91"/>
      <c r="D50" s="91"/>
      <c r="E50" s="48"/>
      <c r="F50" s="104" t="s">
        <v>17</v>
      </c>
      <c r="G50" s="104"/>
      <c r="H50" s="51"/>
      <c r="I50" s="51"/>
      <c r="J50" s="51"/>
      <c r="K50" s="52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6.5" thickBot="1" x14ac:dyDescent="0.3">
      <c r="A51" s="90" t="s">
        <v>74</v>
      </c>
      <c r="B51" s="91"/>
      <c r="C51" s="91"/>
      <c r="D51" s="91"/>
      <c r="E51" s="53"/>
      <c r="F51" s="54"/>
      <c r="G51" s="54"/>
      <c r="H51" s="92" t="s">
        <v>75</v>
      </c>
      <c r="I51" s="92"/>
      <c r="J51" s="93" t="s">
        <v>76</v>
      </c>
      <c r="K51" s="94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thickBot="1" x14ac:dyDescent="0.3">
      <c r="A52" s="55"/>
      <c r="B52" s="56"/>
      <c r="C52" s="56"/>
      <c r="D52" s="56"/>
      <c r="E52" s="56"/>
      <c r="F52" s="57"/>
      <c r="G52" s="57"/>
      <c r="H52" s="58"/>
      <c r="I52" s="58" t="s">
        <v>77</v>
      </c>
      <c r="J52" s="58"/>
      <c r="K52" s="59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5.75" thickBot="1" x14ac:dyDescent="0.3"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5.75" thickBot="1" x14ac:dyDescent="0.3"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5.75" thickBot="1" x14ac:dyDescent="0.3"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5.75" thickBot="1" x14ac:dyDescent="0.3"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5.75" thickBot="1" x14ac:dyDescent="0.3"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.75" thickBot="1" x14ac:dyDescent="0.3"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5.75" thickBot="1" x14ac:dyDescent="0.3"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5.75" thickBot="1" x14ac:dyDescent="0.3"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.75" thickBot="1" x14ac:dyDescent="0.3"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.75" thickBot="1" x14ac:dyDescent="0.3"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.75" thickBot="1" x14ac:dyDescent="0.3"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5.75" thickBot="1" x14ac:dyDescent="0.3"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2:26" ht="15.75" thickBot="1" x14ac:dyDescent="0.3"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2:26" ht="15.75" thickBot="1" x14ac:dyDescent="0.3"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2:26" ht="15.75" thickBot="1" x14ac:dyDescent="0.3"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2:26" ht="15.75" thickBot="1" x14ac:dyDescent="0.3"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2:26" ht="15.75" thickBot="1" x14ac:dyDescent="0.3"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2:26" ht="15.75" thickBot="1" x14ac:dyDescent="0.3"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2:26" ht="15.75" thickBot="1" x14ac:dyDescent="0.3"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2:26" ht="15.75" thickBot="1" x14ac:dyDescent="0.3"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2:26" ht="15.75" thickBot="1" x14ac:dyDescent="0.3"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2:26" ht="15.75" thickBot="1" x14ac:dyDescent="0.3"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2:26" ht="15.75" thickBot="1" x14ac:dyDescent="0.3"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2:26" ht="15.75" thickBot="1" x14ac:dyDescent="0.3"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2:26" ht="15.75" thickBot="1" x14ac:dyDescent="0.3"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2:26" ht="15.75" thickBot="1" x14ac:dyDescent="0.3"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2:26" ht="15.75" thickBot="1" x14ac:dyDescent="0.3"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2:26" ht="15.75" thickBot="1" x14ac:dyDescent="0.3"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2:26" ht="15.75" thickBot="1" x14ac:dyDescent="0.3"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2:26" ht="15.75" thickBot="1" x14ac:dyDescent="0.3"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2:26" ht="15.75" thickBot="1" x14ac:dyDescent="0.3"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2:26" ht="15.75" thickBot="1" x14ac:dyDescent="0.3"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2:26" ht="15.75" thickBot="1" x14ac:dyDescent="0.3"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2:26" ht="15.75" thickBot="1" x14ac:dyDescent="0.3"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2:26" ht="15.75" thickBot="1" x14ac:dyDescent="0.3"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2:26" ht="15.75" thickBot="1" x14ac:dyDescent="0.3"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2:26" ht="15.75" thickBot="1" x14ac:dyDescent="0.3"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2:26" ht="15.75" thickBot="1" x14ac:dyDescent="0.3"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2:26" ht="15.75" thickBot="1" x14ac:dyDescent="0.3"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2:26" ht="15.75" thickBot="1" x14ac:dyDescent="0.3"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2:26" ht="15.75" thickBot="1" x14ac:dyDescent="0.3"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2:26" ht="15.75" thickBot="1" x14ac:dyDescent="0.3"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2:26" ht="15.75" thickBot="1" x14ac:dyDescent="0.3"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2:26" ht="15.75" thickBot="1" x14ac:dyDescent="0.3"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2:26" ht="15.75" thickBot="1" x14ac:dyDescent="0.3"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2:26" ht="15.75" thickBot="1" x14ac:dyDescent="0.3"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2:26" ht="15.75" thickBot="1" x14ac:dyDescent="0.3"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2:26" ht="15.75" thickBot="1" x14ac:dyDescent="0.3"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2:26" ht="15.75" thickBot="1" x14ac:dyDescent="0.3"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2:26" ht="15.75" thickBot="1" x14ac:dyDescent="0.3"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2:26" ht="15.75" thickBot="1" x14ac:dyDescent="0.3"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2:26" ht="15.75" thickBot="1" x14ac:dyDescent="0.3"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2:26" ht="15.75" thickBot="1" x14ac:dyDescent="0.3"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2:26" ht="15.75" thickBot="1" x14ac:dyDescent="0.3"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2:26" ht="15.75" thickBot="1" x14ac:dyDescent="0.3"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2:26" ht="15.75" thickBot="1" x14ac:dyDescent="0.3"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2:26" ht="15.75" thickBot="1" x14ac:dyDescent="0.3"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2:26" ht="15.75" thickBot="1" x14ac:dyDescent="0.3"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2:26" ht="15.75" thickBot="1" x14ac:dyDescent="0.3"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2:26" ht="15.75" thickBot="1" x14ac:dyDescent="0.3"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2:26" ht="15.75" thickBot="1" x14ac:dyDescent="0.3"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2:26" ht="15.75" thickBot="1" x14ac:dyDescent="0.3"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2:26" ht="15.75" thickBot="1" x14ac:dyDescent="0.3"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2:26" ht="15.75" thickBot="1" x14ac:dyDescent="0.3"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2:26" ht="15.75" thickBot="1" x14ac:dyDescent="0.3"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2:26" ht="15.75" thickBot="1" x14ac:dyDescent="0.3"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2:26" ht="15.75" thickBot="1" x14ac:dyDescent="0.3"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2:26" ht="15.75" thickBot="1" x14ac:dyDescent="0.3"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2:26" ht="15.75" thickBot="1" x14ac:dyDescent="0.3"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2:26" ht="15.75" thickBot="1" x14ac:dyDescent="0.3"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2:26" ht="15.75" thickBot="1" x14ac:dyDescent="0.3"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2:26" ht="15.75" thickBot="1" x14ac:dyDescent="0.3"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2:26" ht="15.75" thickBot="1" x14ac:dyDescent="0.3"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2:26" ht="15.75" thickBot="1" x14ac:dyDescent="0.3"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2:26" ht="15.75" thickBot="1" x14ac:dyDescent="0.3"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2:26" ht="15.75" thickBot="1" x14ac:dyDescent="0.3"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2:26" ht="15.75" thickBot="1" x14ac:dyDescent="0.3"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2:26" ht="15.75" thickBot="1" x14ac:dyDescent="0.3"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2:26" ht="15.75" thickBot="1" x14ac:dyDescent="0.3"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2:26" ht="15.75" thickBot="1" x14ac:dyDescent="0.3"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2:26" ht="15.75" thickBot="1" x14ac:dyDescent="0.3"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2:26" ht="15.75" thickBot="1" x14ac:dyDescent="0.3"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2:26" ht="15.75" thickBot="1" x14ac:dyDescent="0.3"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2:26" ht="15.75" thickBot="1" x14ac:dyDescent="0.3"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2:26" ht="15.75" thickBot="1" x14ac:dyDescent="0.3"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2:26" ht="15.75" thickBot="1" x14ac:dyDescent="0.3"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2:26" ht="15.75" thickBot="1" x14ac:dyDescent="0.3"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2:26" ht="15.75" thickBot="1" x14ac:dyDescent="0.3"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2:26" ht="15.75" thickBot="1" x14ac:dyDescent="0.3"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2:26" ht="15.75" thickBot="1" x14ac:dyDescent="0.3"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2:26" ht="15.75" thickBot="1" x14ac:dyDescent="0.3"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2:26" ht="15.75" thickBot="1" x14ac:dyDescent="0.3"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2:26" ht="15.75" thickBot="1" x14ac:dyDescent="0.3"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2:26" ht="15.75" thickBot="1" x14ac:dyDescent="0.3"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2:26" ht="15.75" thickBot="1" x14ac:dyDescent="0.3"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2:26" ht="15.75" thickBot="1" x14ac:dyDescent="0.3"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2:26" ht="15.75" thickBot="1" x14ac:dyDescent="0.3"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2:26" ht="15.75" thickBot="1" x14ac:dyDescent="0.3"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2:26" ht="15.75" thickBot="1" x14ac:dyDescent="0.3"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2:26" ht="15.75" thickBot="1" x14ac:dyDescent="0.3"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2:26" ht="15.75" thickBot="1" x14ac:dyDescent="0.3"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2:26" ht="15.75" thickBot="1" x14ac:dyDescent="0.3"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2:26" ht="15.75" thickBot="1" x14ac:dyDescent="0.3"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2:26" ht="15.75" thickBot="1" x14ac:dyDescent="0.3"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2:26" ht="15.75" thickBot="1" x14ac:dyDescent="0.3"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2:26" ht="15.75" thickBot="1" x14ac:dyDescent="0.3"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2:26" ht="15.75" thickBot="1" x14ac:dyDescent="0.3"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2:26" ht="15.75" thickBot="1" x14ac:dyDescent="0.3"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2:26" ht="15.75" thickBot="1" x14ac:dyDescent="0.3"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2:26" ht="15.75" thickBot="1" x14ac:dyDescent="0.3"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2:26" ht="15.75" thickBot="1" x14ac:dyDescent="0.3"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2:26" ht="15.75" thickBot="1" x14ac:dyDescent="0.3"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2:26" ht="15.75" thickBot="1" x14ac:dyDescent="0.3"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2:26" ht="15.75" thickBot="1" x14ac:dyDescent="0.3"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2:26" ht="15.75" thickBot="1" x14ac:dyDescent="0.3"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2:26" ht="15.75" thickBot="1" x14ac:dyDescent="0.3"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2:26" ht="15.75" thickBot="1" x14ac:dyDescent="0.3"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2:26" ht="15.75" thickBot="1" x14ac:dyDescent="0.3"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2:26" ht="15.75" thickBot="1" x14ac:dyDescent="0.3"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2:26" ht="15.75" thickBot="1" x14ac:dyDescent="0.3"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2:26" ht="15.75" thickBot="1" x14ac:dyDescent="0.3"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2:26" ht="15.75" thickBot="1" x14ac:dyDescent="0.3"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2:26" ht="15.75" thickBot="1" x14ac:dyDescent="0.3"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2:26" ht="15.75" thickBot="1" x14ac:dyDescent="0.3"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2:26" ht="15.75" thickBot="1" x14ac:dyDescent="0.3"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2:26" ht="15.75" thickBot="1" x14ac:dyDescent="0.3"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2:26" ht="15.75" thickBot="1" x14ac:dyDescent="0.3"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2:26" ht="15.75" thickBot="1" x14ac:dyDescent="0.3"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2:26" ht="15.75" thickBot="1" x14ac:dyDescent="0.3"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2:26" ht="15.75" thickBot="1" x14ac:dyDescent="0.3"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2:26" ht="15.75" thickBot="1" x14ac:dyDescent="0.3"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2:26" ht="15.75" thickBot="1" x14ac:dyDescent="0.3"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2:26" ht="15.75" thickBot="1" x14ac:dyDescent="0.3"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2:26" ht="15.75" thickBot="1" x14ac:dyDescent="0.3"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2:26" ht="15.75" thickBot="1" x14ac:dyDescent="0.3"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2:26" ht="15.75" thickBot="1" x14ac:dyDescent="0.3"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2:26" ht="15.75" thickBot="1" x14ac:dyDescent="0.3"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2:26" ht="15.75" thickBot="1" x14ac:dyDescent="0.3"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2:26" ht="15.75" thickBot="1" x14ac:dyDescent="0.3"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2:26" ht="15.75" thickBot="1" x14ac:dyDescent="0.3"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2:26" ht="15.75" thickBot="1" x14ac:dyDescent="0.3"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2:26" ht="15.75" thickBot="1" x14ac:dyDescent="0.3"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2:26" ht="15.75" thickBot="1" x14ac:dyDescent="0.3"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2:26" ht="15.75" thickBot="1" x14ac:dyDescent="0.3"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2:26" ht="15.75" thickBot="1" x14ac:dyDescent="0.3"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2:26" ht="15.75" thickBot="1" x14ac:dyDescent="0.3"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2:26" ht="15.75" thickBot="1" x14ac:dyDescent="0.3"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2:26" ht="15.75" thickBot="1" x14ac:dyDescent="0.3"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2:26" ht="15.75" thickBot="1" x14ac:dyDescent="0.3"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2:26" ht="15.75" thickBot="1" x14ac:dyDescent="0.3"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2:26" ht="15.75" thickBot="1" x14ac:dyDescent="0.3"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2:26" ht="15.75" thickBot="1" x14ac:dyDescent="0.3"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2:26" ht="15.75" thickBot="1" x14ac:dyDescent="0.3"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2:26" ht="15.75" thickBot="1" x14ac:dyDescent="0.3"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2:26" ht="15.75" thickBot="1" x14ac:dyDescent="0.3"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2:26" ht="15.75" thickBot="1" x14ac:dyDescent="0.3"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2:26" ht="15.75" thickBot="1" x14ac:dyDescent="0.3"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2:26" ht="15.75" thickBot="1" x14ac:dyDescent="0.3"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2:26" ht="15.75" thickBot="1" x14ac:dyDescent="0.3"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2:26" ht="15.75" thickBot="1" x14ac:dyDescent="0.3"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2:26" ht="15.75" thickBot="1" x14ac:dyDescent="0.3"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2:26" ht="15.75" thickBot="1" x14ac:dyDescent="0.3"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2:26" ht="15.75" thickBot="1" x14ac:dyDescent="0.3"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2:26" ht="15.75" thickBot="1" x14ac:dyDescent="0.3"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2:26" ht="15.75" thickBot="1" x14ac:dyDescent="0.3"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2:26" ht="15.75" thickBot="1" x14ac:dyDescent="0.3"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2:26" ht="15.75" thickBot="1" x14ac:dyDescent="0.3"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2:26" ht="15.75" thickBot="1" x14ac:dyDescent="0.3"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2:26" ht="15.75" thickBot="1" x14ac:dyDescent="0.3"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2:26" ht="15.75" thickBot="1" x14ac:dyDescent="0.3"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2:26" ht="15.75" thickBot="1" x14ac:dyDescent="0.3"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2:26" ht="15.75" thickBot="1" x14ac:dyDescent="0.3"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2:26" ht="15.75" thickBot="1" x14ac:dyDescent="0.3"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2:26" ht="15.75" thickBot="1" x14ac:dyDescent="0.3"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2:26" ht="15.75" thickBot="1" x14ac:dyDescent="0.3"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2:26" ht="15.75" thickBot="1" x14ac:dyDescent="0.3"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2:26" ht="15.75" thickBot="1" x14ac:dyDescent="0.3"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2:26" ht="15.75" thickBot="1" x14ac:dyDescent="0.3"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2:26" ht="15.75" thickBot="1" x14ac:dyDescent="0.3"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2:26" ht="15.75" thickBot="1" x14ac:dyDescent="0.3"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2:26" ht="15.75" thickBot="1" x14ac:dyDescent="0.3"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2:26" ht="15.75" thickBot="1" x14ac:dyDescent="0.3"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2:26" ht="15.75" thickBot="1" x14ac:dyDescent="0.3"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2:26" ht="15.75" thickBot="1" x14ac:dyDescent="0.3"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2:26" ht="15.75" thickBot="1" x14ac:dyDescent="0.3"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2:26" ht="15.75" thickBot="1" x14ac:dyDescent="0.3"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2:26" ht="15.75" thickBot="1" x14ac:dyDescent="0.3"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2:26" ht="15.75" thickBot="1" x14ac:dyDescent="0.3"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2:26" ht="15.75" thickBot="1" x14ac:dyDescent="0.3"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2:26" ht="15.75" thickBot="1" x14ac:dyDescent="0.3"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2:26" ht="15.75" thickBot="1" x14ac:dyDescent="0.3"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2:26" ht="15.75" thickBot="1" x14ac:dyDescent="0.3"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2:26" ht="15.75" thickBot="1" x14ac:dyDescent="0.3"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2:26" ht="15.75" thickBot="1" x14ac:dyDescent="0.3"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2:26" ht="15.75" thickBot="1" x14ac:dyDescent="0.3"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2:26" ht="15.75" thickBot="1" x14ac:dyDescent="0.3"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2:26" ht="15.75" thickBot="1" x14ac:dyDescent="0.3"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2:26" ht="15.75" thickBot="1" x14ac:dyDescent="0.3"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2:26" ht="15.75" thickBot="1" x14ac:dyDescent="0.3"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2:26" ht="15.75" thickBot="1" x14ac:dyDescent="0.3"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2:26" ht="15.75" thickBot="1" x14ac:dyDescent="0.3"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2:26" ht="15.75" thickBot="1" x14ac:dyDescent="0.3"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2:26" ht="15.75" thickBot="1" x14ac:dyDescent="0.3"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2:26" ht="15.75" thickBot="1" x14ac:dyDescent="0.3"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2:26" ht="15.75" thickBot="1" x14ac:dyDescent="0.3"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2:26" ht="15.75" thickBot="1" x14ac:dyDescent="0.3"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2:26" ht="15.75" thickBot="1" x14ac:dyDescent="0.3"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2:26" ht="15.75" thickBot="1" x14ac:dyDescent="0.3"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2:26" ht="15.75" thickBot="1" x14ac:dyDescent="0.3"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2:26" ht="15.75" thickBot="1" x14ac:dyDescent="0.3"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2:26" ht="15.75" thickBot="1" x14ac:dyDescent="0.3"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2:26" ht="15.75" thickBot="1" x14ac:dyDescent="0.3"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2:26" ht="15.75" thickBot="1" x14ac:dyDescent="0.3"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2:26" ht="15.75" thickBot="1" x14ac:dyDescent="0.3"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2:26" ht="15.75" thickBot="1" x14ac:dyDescent="0.3"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2:26" ht="15.75" thickBot="1" x14ac:dyDescent="0.3"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2:26" ht="15.75" thickBot="1" x14ac:dyDescent="0.3"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2:26" ht="15.75" thickBot="1" x14ac:dyDescent="0.3"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2:26" ht="15.75" thickBot="1" x14ac:dyDescent="0.3"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2:26" ht="15.75" thickBot="1" x14ac:dyDescent="0.3"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2:26" ht="15.75" thickBot="1" x14ac:dyDescent="0.3"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2:26" ht="15.75" thickBot="1" x14ac:dyDescent="0.3"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2:26" ht="15.75" thickBot="1" x14ac:dyDescent="0.3"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2:26" ht="15.75" thickBot="1" x14ac:dyDescent="0.3"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2:26" ht="15.75" thickBot="1" x14ac:dyDescent="0.3"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2:26" ht="15.75" thickBot="1" x14ac:dyDescent="0.3"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2:26" ht="15.75" thickBot="1" x14ac:dyDescent="0.3"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2:26" ht="15.75" thickBot="1" x14ac:dyDescent="0.3"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2:26" ht="15.75" thickBot="1" x14ac:dyDescent="0.3"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2:26" ht="15.75" thickBot="1" x14ac:dyDescent="0.3"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2:26" ht="15.75" thickBot="1" x14ac:dyDescent="0.3"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2:26" ht="15.75" thickBot="1" x14ac:dyDescent="0.3"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2:26" ht="15.75" thickBot="1" x14ac:dyDescent="0.3"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2:26" ht="15.75" thickBot="1" x14ac:dyDescent="0.3"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2:26" ht="15.75" thickBot="1" x14ac:dyDescent="0.3"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2:26" ht="15.75" thickBot="1" x14ac:dyDescent="0.3"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2:26" ht="15.75" thickBot="1" x14ac:dyDescent="0.3"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2:26" ht="15.75" thickBot="1" x14ac:dyDescent="0.3"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2:26" ht="15.75" thickBot="1" x14ac:dyDescent="0.3"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2:26" ht="15.75" thickBot="1" x14ac:dyDescent="0.3"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2:26" ht="15.75" thickBot="1" x14ac:dyDescent="0.3"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2:26" ht="15.75" thickBot="1" x14ac:dyDescent="0.3"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2:26" ht="15.75" thickBot="1" x14ac:dyDescent="0.3"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2:26" ht="15.75" thickBot="1" x14ac:dyDescent="0.3"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2:26" ht="15.75" thickBot="1" x14ac:dyDescent="0.3"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2:26" ht="15.75" thickBot="1" x14ac:dyDescent="0.3"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2:26" ht="15.75" thickBot="1" x14ac:dyDescent="0.3"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2:26" ht="15.75" thickBot="1" x14ac:dyDescent="0.3"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2:26" ht="15.75" thickBot="1" x14ac:dyDescent="0.3"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2:26" ht="15.75" thickBot="1" x14ac:dyDescent="0.3"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2:26" ht="15.75" thickBot="1" x14ac:dyDescent="0.3"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2:26" ht="15.75" thickBot="1" x14ac:dyDescent="0.3"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2:26" ht="15.75" thickBot="1" x14ac:dyDescent="0.3"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2:26" ht="15.75" thickBot="1" x14ac:dyDescent="0.3"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2:26" ht="15.75" thickBot="1" x14ac:dyDescent="0.3"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2:26" ht="15.75" thickBot="1" x14ac:dyDescent="0.3"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2:26" ht="15.75" thickBot="1" x14ac:dyDescent="0.3"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2:26" ht="15.75" thickBot="1" x14ac:dyDescent="0.3"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2:26" ht="15.75" thickBot="1" x14ac:dyDescent="0.3"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2:26" ht="15.75" thickBot="1" x14ac:dyDescent="0.3"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2:26" ht="15.75" thickBot="1" x14ac:dyDescent="0.3"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2:26" ht="15.75" thickBot="1" x14ac:dyDescent="0.3"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2:26" ht="15.75" thickBot="1" x14ac:dyDescent="0.3"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2:26" ht="15.75" thickBot="1" x14ac:dyDescent="0.3"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2:26" ht="15.75" thickBot="1" x14ac:dyDescent="0.3"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2:26" ht="15.75" thickBot="1" x14ac:dyDescent="0.3"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2:26" ht="15.75" thickBot="1" x14ac:dyDescent="0.3"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2:26" ht="15.75" thickBot="1" x14ac:dyDescent="0.3"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2:26" ht="15.75" thickBot="1" x14ac:dyDescent="0.3"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2:26" ht="15.75" thickBot="1" x14ac:dyDescent="0.3"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2:26" ht="15.75" thickBot="1" x14ac:dyDescent="0.3"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2:26" ht="15.75" thickBot="1" x14ac:dyDescent="0.3"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2:26" ht="15.75" thickBot="1" x14ac:dyDescent="0.3"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2:26" ht="15.75" thickBot="1" x14ac:dyDescent="0.3"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2:26" ht="15.75" thickBot="1" x14ac:dyDescent="0.3"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2:26" ht="15.75" thickBot="1" x14ac:dyDescent="0.3"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2:26" ht="15.75" thickBot="1" x14ac:dyDescent="0.3"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2:26" ht="15.75" thickBot="1" x14ac:dyDescent="0.3"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2:26" ht="15.75" thickBot="1" x14ac:dyDescent="0.3"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2:26" ht="15.75" thickBot="1" x14ac:dyDescent="0.3"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2:26" ht="15.75" thickBot="1" x14ac:dyDescent="0.3"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2:26" ht="15.75" thickBot="1" x14ac:dyDescent="0.3"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2:26" ht="15.75" thickBot="1" x14ac:dyDescent="0.3"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2:26" ht="15.75" thickBot="1" x14ac:dyDescent="0.3"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2:26" ht="15.75" thickBot="1" x14ac:dyDescent="0.3"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2:26" ht="15.75" thickBot="1" x14ac:dyDescent="0.3"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2:26" ht="15.75" thickBot="1" x14ac:dyDescent="0.3"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2:26" ht="15.75" thickBot="1" x14ac:dyDescent="0.3"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2:26" ht="15.75" thickBot="1" x14ac:dyDescent="0.3"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2:26" ht="15.75" thickBot="1" x14ac:dyDescent="0.3"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2:26" ht="15.75" thickBot="1" x14ac:dyDescent="0.3"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2:26" ht="15.75" thickBot="1" x14ac:dyDescent="0.3"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2:26" ht="15.75" thickBot="1" x14ac:dyDescent="0.3"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2:26" ht="15.75" thickBot="1" x14ac:dyDescent="0.3"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2:26" ht="15.75" thickBot="1" x14ac:dyDescent="0.3"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2:26" ht="15.75" thickBot="1" x14ac:dyDescent="0.3"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2:26" ht="15.75" thickBot="1" x14ac:dyDescent="0.3"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2:26" ht="15.75" thickBot="1" x14ac:dyDescent="0.3"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2:26" ht="15.75" thickBot="1" x14ac:dyDescent="0.3"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2:26" ht="15.75" thickBot="1" x14ac:dyDescent="0.3"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2:26" ht="15.75" thickBot="1" x14ac:dyDescent="0.3"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2:26" ht="15.75" thickBot="1" x14ac:dyDescent="0.3"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2:26" ht="15.75" thickBot="1" x14ac:dyDescent="0.3"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2:26" ht="15.75" thickBot="1" x14ac:dyDescent="0.3"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2:26" ht="15.75" thickBot="1" x14ac:dyDescent="0.3"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2:26" ht="15.75" thickBot="1" x14ac:dyDescent="0.3"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2:26" ht="15.75" thickBot="1" x14ac:dyDescent="0.3"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2:26" ht="15.75" thickBot="1" x14ac:dyDescent="0.3"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2:26" ht="15.75" thickBot="1" x14ac:dyDescent="0.3"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2:26" ht="15.75" thickBot="1" x14ac:dyDescent="0.3"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2:26" ht="15.75" thickBot="1" x14ac:dyDescent="0.3"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2:26" ht="15.75" thickBot="1" x14ac:dyDescent="0.3"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2:26" ht="15.75" thickBot="1" x14ac:dyDescent="0.3"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2:26" ht="15.75" thickBot="1" x14ac:dyDescent="0.3"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2:26" ht="15.75" thickBot="1" x14ac:dyDescent="0.3"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2:26" ht="15.75" thickBot="1" x14ac:dyDescent="0.3"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2:26" ht="15.75" thickBot="1" x14ac:dyDescent="0.3"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2:26" ht="15.75" thickBot="1" x14ac:dyDescent="0.3"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2:26" ht="15.75" thickBot="1" x14ac:dyDescent="0.3"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2:26" ht="15.75" thickBot="1" x14ac:dyDescent="0.3"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2:26" ht="15.75" thickBot="1" x14ac:dyDescent="0.3"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2:26" ht="15.75" thickBot="1" x14ac:dyDescent="0.3"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2:26" ht="15.75" thickBot="1" x14ac:dyDescent="0.3"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2:26" ht="15.75" thickBot="1" x14ac:dyDescent="0.3"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2:26" ht="15.75" thickBot="1" x14ac:dyDescent="0.3"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2:26" ht="15.75" thickBot="1" x14ac:dyDescent="0.3"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2:26" ht="15.75" thickBot="1" x14ac:dyDescent="0.3"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2:26" ht="15.75" thickBot="1" x14ac:dyDescent="0.3"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2:26" ht="15.75" thickBot="1" x14ac:dyDescent="0.3"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2:26" ht="15.75" thickBot="1" x14ac:dyDescent="0.3"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2:26" ht="15.75" thickBot="1" x14ac:dyDescent="0.3"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2:26" ht="15.75" thickBot="1" x14ac:dyDescent="0.3"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2:26" ht="15.75" thickBot="1" x14ac:dyDescent="0.3"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2:26" ht="15.75" thickBot="1" x14ac:dyDescent="0.3"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2:26" ht="15.75" thickBot="1" x14ac:dyDescent="0.3"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2:26" ht="15.75" thickBot="1" x14ac:dyDescent="0.3"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2:26" ht="15.75" thickBot="1" x14ac:dyDescent="0.3"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2:26" ht="15.75" thickBot="1" x14ac:dyDescent="0.3"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2:26" ht="15.75" thickBot="1" x14ac:dyDescent="0.3"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2:26" ht="15.75" thickBot="1" x14ac:dyDescent="0.3"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2:26" ht="15.75" thickBot="1" x14ac:dyDescent="0.3"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2:26" ht="15.75" thickBot="1" x14ac:dyDescent="0.3"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2:26" ht="15.75" thickBot="1" x14ac:dyDescent="0.3"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2:26" ht="15.75" thickBot="1" x14ac:dyDescent="0.3"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2:26" ht="15.75" thickBot="1" x14ac:dyDescent="0.3"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2:26" ht="15.75" thickBot="1" x14ac:dyDescent="0.3"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2:26" ht="15.75" thickBot="1" x14ac:dyDescent="0.3"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2:26" ht="15.75" thickBot="1" x14ac:dyDescent="0.3"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2:26" ht="15.75" thickBot="1" x14ac:dyDescent="0.3"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2:26" ht="15.75" thickBot="1" x14ac:dyDescent="0.3"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2:26" ht="15.75" thickBot="1" x14ac:dyDescent="0.3"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2:26" ht="15.75" thickBot="1" x14ac:dyDescent="0.3"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2:26" ht="15.75" thickBot="1" x14ac:dyDescent="0.3"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2:26" ht="15.75" thickBot="1" x14ac:dyDescent="0.3"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2:26" ht="15.75" thickBot="1" x14ac:dyDescent="0.3"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2:26" ht="15.75" thickBot="1" x14ac:dyDescent="0.3"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2:26" ht="15.75" thickBot="1" x14ac:dyDescent="0.3"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2:26" ht="15.75" thickBot="1" x14ac:dyDescent="0.3"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2:26" ht="15.75" thickBot="1" x14ac:dyDescent="0.3"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2:26" ht="15.75" thickBot="1" x14ac:dyDescent="0.3"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2:26" ht="15.75" thickBot="1" x14ac:dyDescent="0.3"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2:26" ht="15.75" thickBot="1" x14ac:dyDescent="0.3"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2:26" ht="15.75" thickBot="1" x14ac:dyDescent="0.3"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2:26" ht="15.75" thickBot="1" x14ac:dyDescent="0.3"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2:26" ht="15.75" thickBot="1" x14ac:dyDescent="0.3"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2:26" ht="15.75" thickBot="1" x14ac:dyDescent="0.3"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2:26" ht="15.75" thickBot="1" x14ac:dyDescent="0.3"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2:26" ht="15.75" thickBot="1" x14ac:dyDescent="0.3"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2:26" ht="15.75" thickBot="1" x14ac:dyDescent="0.3"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2:26" ht="15.75" thickBot="1" x14ac:dyDescent="0.3"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2:26" ht="15.75" thickBot="1" x14ac:dyDescent="0.3"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2:26" ht="15.75" thickBot="1" x14ac:dyDescent="0.3"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2:26" ht="15.75" thickBot="1" x14ac:dyDescent="0.3"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2:26" ht="15.75" thickBot="1" x14ac:dyDescent="0.3"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2:26" ht="15.75" thickBot="1" x14ac:dyDescent="0.3"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2:26" ht="15.75" thickBot="1" x14ac:dyDescent="0.3"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2:26" ht="15.75" thickBot="1" x14ac:dyDescent="0.3"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2:26" ht="15.75" thickBot="1" x14ac:dyDescent="0.3"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2:26" ht="15.75" thickBot="1" x14ac:dyDescent="0.3"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2:26" ht="15.75" thickBot="1" x14ac:dyDescent="0.3"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2:26" ht="15.75" thickBot="1" x14ac:dyDescent="0.3"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2:26" ht="15.75" thickBot="1" x14ac:dyDescent="0.3"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2:26" ht="15.75" thickBot="1" x14ac:dyDescent="0.3"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2:26" ht="15.75" thickBot="1" x14ac:dyDescent="0.3"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2:26" ht="15.75" thickBot="1" x14ac:dyDescent="0.3"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2:26" ht="15.75" thickBot="1" x14ac:dyDescent="0.3"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2:26" ht="15.75" thickBot="1" x14ac:dyDescent="0.3"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2:26" ht="15.75" thickBot="1" x14ac:dyDescent="0.3"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2:26" ht="15.75" thickBot="1" x14ac:dyDescent="0.3"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2:26" ht="15.75" thickBot="1" x14ac:dyDescent="0.3"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2:26" ht="15.75" thickBot="1" x14ac:dyDescent="0.3"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2:26" ht="15.75" thickBot="1" x14ac:dyDescent="0.3"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2:26" ht="15.75" thickBot="1" x14ac:dyDescent="0.3"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2:26" ht="15.75" thickBot="1" x14ac:dyDescent="0.3"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2:26" ht="15.75" thickBot="1" x14ac:dyDescent="0.3"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2:26" ht="15.75" thickBot="1" x14ac:dyDescent="0.3"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2:26" ht="15.75" thickBot="1" x14ac:dyDescent="0.3"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2:26" ht="15.75" thickBot="1" x14ac:dyDescent="0.3"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2:26" ht="15.75" thickBot="1" x14ac:dyDescent="0.3"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2:26" ht="15.75" thickBot="1" x14ac:dyDescent="0.3"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2:26" ht="15.75" thickBot="1" x14ac:dyDescent="0.3"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2:26" ht="15.75" thickBot="1" x14ac:dyDescent="0.3"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2:26" ht="15.75" thickBot="1" x14ac:dyDescent="0.3"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2:26" ht="15.75" thickBot="1" x14ac:dyDescent="0.3"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2:26" ht="15.75" thickBot="1" x14ac:dyDescent="0.3"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2:26" ht="15.75" thickBot="1" x14ac:dyDescent="0.3"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2:26" ht="15.75" thickBot="1" x14ac:dyDescent="0.3"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2:26" ht="15.75" thickBot="1" x14ac:dyDescent="0.3"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2:26" ht="15.75" thickBot="1" x14ac:dyDescent="0.3"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2:26" ht="15.75" thickBot="1" x14ac:dyDescent="0.3"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2:26" ht="15.75" thickBot="1" x14ac:dyDescent="0.3"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2:26" ht="15.75" thickBot="1" x14ac:dyDescent="0.3"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2:26" ht="15.75" thickBot="1" x14ac:dyDescent="0.3"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2:26" ht="15.75" thickBot="1" x14ac:dyDescent="0.3"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2:26" ht="15.75" thickBot="1" x14ac:dyDescent="0.3"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2:26" ht="15.75" thickBot="1" x14ac:dyDescent="0.3"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2:26" ht="15.75" thickBot="1" x14ac:dyDescent="0.3"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2:26" ht="15.75" thickBot="1" x14ac:dyDescent="0.3"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2:26" ht="15.75" thickBot="1" x14ac:dyDescent="0.3"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2:26" ht="15.75" thickBot="1" x14ac:dyDescent="0.3"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2:26" ht="15.75" thickBot="1" x14ac:dyDescent="0.3"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2:26" ht="15.75" thickBot="1" x14ac:dyDescent="0.3"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2:26" ht="15.75" thickBot="1" x14ac:dyDescent="0.3"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2:26" ht="15.75" thickBot="1" x14ac:dyDescent="0.3"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2:26" ht="15.75" thickBot="1" x14ac:dyDescent="0.3"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2:26" ht="15.75" thickBot="1" x14ac:dyDescent="0.3"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2:26" ht="15.75" thickBot="1" x14ac:dyDescent="0.3"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2:26" ht="15.75" thickBot="1" x14ac:dyDescent="0.3"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2:26" ht="15.75" thickBot="1" x14ac:dyDescent="0.3"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2:26" ht="15.75" thickBot="1" x14ac:dyDescent="0.3"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2:26" ht="15.75" thickBot="1" x14ac:dyDescent="0.3"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2:26" ht="15.75" thickBot="1" x14ac:dyDescent="0.3"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2:26" ht="15.75" thickBot="1" x14ac:dyDescent="0.3"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2:26" ht="15.75" thickBot="1" x14ac:dyDescent="0.3"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2:26" ht="15.75" thickBot="1" x14ac:dyDescent="0.3"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2:26" ht="15.75" thickBot="1" x14ac:dyDescent="0.3"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2:26" ht="15.75" thickBot="1" x14ac:dyDescent="0.3"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2:26" ht="15.75" thickBot="1" x14ac:dyDescent="0.3"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2:26" ht="15.75" thickBot="1" x14ac:dyDescent="0.3"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2:26" ht="15.75" thickBot="1" x14ac:dyDescent="0.3"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2:26" ht="15.75" thickBot="1" x14ac:dyDescent="0.3"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2:26" ht="15.75" thickBot="1" x14ac:dyDescent="0.3"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2:26" ht="15.75" thickBot="1" x14ac:dyDescent="0.3"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2:26" ht="15.75" thickBot="1" x14ac:dyDescent="0.3"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2:26" ht="15.75" thickBot="1" x14ac:dyDescent="0.3"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2:26" ht="15.75" thickBot="1" x14ac:dyDescent="0.3"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2:26" ht="15.75" thickBot="1" x14ac:dyDescent="0.3"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2:26" ht="15.75" thickBot="1" x14ac:dyDescent="0.3"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2:26" ht="15.75" thickBot="1" x14ac:dyDescent="0.3"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2:26" ht="15.75" thickBot="1" x14ac:dyDescent="0.3"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2:26" ht="15.75" thickBot="1" x14ac:dyDescent="0.3"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2:26" ht="15.75" thickBot="1" x14ac:dyDescent="0.3"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2:26" ht="15.75" thickBot="1" x14ac:dyDescent="0.3"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2:26" ht="15.75" thickBot="1" x14ac:dyDescent="0.3"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2:26" ht="15.75" thickBot="1" x14ac:dyDescent="0.3"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2:26" ht="15.75" thickBot="1" x14ac:dyDescent="0.3"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2:26" ht="15.75" thickBot="1" x14ac:dyDescent="0.3"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2:26" ht="15.75" thickBot="1" x14ac:dyDescent="0.3"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2:26" ht="15.75" thickBot="1" x14ac:dyDescent="0.3"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2:26" ht="15.75" thickBot="1" x14ac:dyDescent="0.3"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2:26" ht="15.75" thickBot="1" x14ac:dyDescent="0.3"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2:26" ht="15.75" thickBot="1" x14ac:dyDescent="0.3"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2:26" ht="15.75" thickBot="1" x14ac:dyDescent="0.3"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2:26" ht="15.75" thickBot="1" x14ac:dyDescent="0.3"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2:26" ht="15.75" thickBot="1" x14ac:dyDescent="0.3"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2:26" ht="15.75" thickBot="1" x14ac:dyDescent="0.3"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2:26" ht="15.75" thickBot="1" x14ac:dyDescent="0.3"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2:26" ht="15.75" thickBot="1" x14ac:dyDescent="0.3"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2:26" ht="15.75" thickBot="1" x14ac:dyDescent="0.3"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2:26" ht="15.75" thickBot="1" x14ac:dyDescent="0.3"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2:26" ht="15.75" thickBot="1" x14ac:dyDescent="0.3"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2:26" ht="15.75" thickBot="1" x14ac:dyDescent="0.3"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2:26" ht="15.75" thickBot="1" x14ac:dyDescent="0.3"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2:26" ht="15.75" thickBot="1" x14ac:dyDescent="0.3"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2:26" ht="15.75" thickBot="1" x14ac:dyDescent="0.3"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2:26" ht="15.75" thickBot="1" x14ac:dyDescent="0.3"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2:26" ht="15.75" thickBot="1" x14ac:dyDescent="0.3"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2:26" ht="15.75" thickBot="1" x14ac:dyDescent="0.3"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2:26" ht="15.75" thickBot="1" x14ac:dyDescent="0.3"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2:26" ht="15.75" thickBot="1" x14ac:dyDescent="0.3"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2:26" ht="15.75" thickBot="1" x14ac:dyDescent="0.3"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2:26" ht="15.75" thickBot="1" x14ac:dyDescent="0.3"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2:26" ht="15.75" thickBot="1" x14ac:dyDescent="0.3"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2:26" ht="15.75" thickBot="1" x14ac:dyDescent="0.3"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2:26" ht="15.75" thickBot="1" x14ac:dyDescent="0.3"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2:26" ht="15.75" thickBot="1" x14ac:dyDescent="0.3"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2:26" ht="15.75" thickBot="1" x14ac:dyDescent="0.3"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2:26" ht="15.75" thickBot="1" x14ac:dyDescent="0.3"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2:26" ht="15.75" thickBot="1" x14ac:dyDescent="0.3"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2:26" ht="15.75" thickBot="1" x14ac:dyDescent="0.3"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2:26" ht="15.75" thickBot="1" x14ac:dyDescent="0.3"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2:26" ht="15.75" thickBot="1" x14ac:dyDescent="0.3"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2:26" ht="15.75" thickBot="1" x14ac:dyDescent="0.3"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2:26" ht="15.75" thickBot="1" x14ac:dyDescent="0.3"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2:26" ht="15.75" thickBot="1" x14ac:dyDescent="0.3"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2:26" ht="15.75" thickBot="1" x14ac:dyDescent="0.3"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2:26" ht="15.75" thickBot="1" x14ac:dyDescent="0.3"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2:26" ht="15.75" thickBot="1" x14ac:dyDescent="0.3"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2:26" ht="15.75" thickBot="1" x14ac:dyDescent="0.3"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2:26" ht="15.75" thickBot="1" x14ac:dyDescent="0.3"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2:26" ht="15.75" thickBot="1" x14ac:dyDescent="0.3"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2:26" ht="15.75" thickBot="1" x14ac:dyDescent="0.3"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2:26" ht="15.75" thickBot="1" x14ac:dyDescent="0.3"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2:26" ht="15.75" thickBot="1" x14ac:dyDescent="0.3"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2:26" ht="15.75" thickBot="1" x14ac:dyDescent="0.3"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2:26" ht="15.75" thickBot="1" x14ac:dyDescent="0.3"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2:26" ht="15.75" thickBot="1" x14ac:dyDescent="0.3"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2:26" ht="15.75" thickBot="1" x14ac:dyDescent="0.3"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2:26" ht="15.75" thickBot="1" x14ac:dyDescent="0.3"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2:26" ht="15.75" thickBot="1" x14ac:dyDescent="0.3"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2:26" ht="15.75" thickBot="1" x14ac:dyDescent="0.3"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2:26" ht="15.75" thickBot="1" x14ac:dyDescent="0.3"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2:26" ht="15.75" thickBot="1" x14ac:dyDescent="0.3"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2:26" ht="15.75" thickBot="1" x14ac:dyDescent="0.3"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2:26" ht="15.75" thickBot="1" x14ac:dyDescent="0.3"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2:26" ht="15.75" thickBot="1" x14ac:dyDescent="0.3"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2:26" ht="15.75" thickBot="1" x14ac:dyDescent="0.3"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2:26" ht="15.75" thickBot="1" x14ac:dyDescent="0.3"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2:26" ht="15.75" thickBot="1" x14ac:dyDescent="0.3"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2:26" ht="15.75" thickBot="1" x14ac:dyDescent="0.3"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2:26" ht="15.75" thickBot="1" x14ac:dyDescent="0.3"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2:26" ht="15.75" thickBot="1" x14ac:dyDescent="0.3"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2:26" ht="15.75" thickBot="1" x14ac:dyDescent="0.3"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2:26" ht="15.75" thickBot="1" x14ac:dyDescent="0.3"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2:26" ht="15.75" thickBot="1" x14ac:dyDescent="0.3"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2:26" ht="15.75" thickBot="1" x14ac:dyDescent="0.3"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2:26" ht="15.75" thickBot="1" x14ac:dyDescent="0.3"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2:26" ht="15.75" thickBot="1" x14ac:dyDescent="0.3"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2:26" ht="15.75" thickBot="1" x14ac:dyDescent="0.3"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2:26" ht="15.75" thickBot="1" x14ac:dyDescent="0.3"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2:26" ht="15.75" thickBot="1" x14ac:dyDescent="0.3"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2:26" ht="15.75" thickBot="1" x14ac:dyDescent="0.3"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2:26" ht="15.75" thickBot="1" x14ac:dyDescent="0.3"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2:26" ht="15.75" thickBot="1" x14ac:dyDescent="0.3"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2:26" ht="15.75" thickBot="1" x14ac:dyDescent="0.3"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2:26" ht="15.75" thickBot="1" x14ac:dyDescent="0.3"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2:26" ht="15.75" thickBot="1" x14ac:dyDescent="0.3"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2:26" ht="15.75" thickBot="1" x14ac:dyDescent="0.3"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2:26" ht="15.75" thickBot="1" x14ac:dyDescent="0.3"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2:26" ht="15.75" thickBot="1" x14ac:dyDescent="0.3"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2:26" ht="15.75" thickBot="1" x14ac:dyDescent="0.3"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2:26" ht="15.75" thickBot="1" x14ac:dyDescent="0.3"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2:26" ht="15.75" thickBot="1" x14ac:dyDescent="0.3"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2:26" ht="15.75" thickBot="1" x14ac:dyDescent="0.3"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2:26" ht="15.75" thickBot="1" x14ac:dyDescent="0.3"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2:26" ht="15.75" thickBot="1" x14ac:dyDescent="0.3"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2:26" ht="15.75" thickBot="1" x14ac:dyDescent="0.3"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2:26" ht="15.75" thickBot="1" x14ac:dyDescent="0.3"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2:26" ht="15.75" thickBot="1" x14ac:dyDescent="0.3"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2:26" ht="15.75" thickBot="1" x14ac:dyDescent="0.3"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2:26" ht="15.75" thickBot="1" x14ac:dyDescent="0.3"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2:26" ht="15.75" thickBot="1" x14ac:dyDescent="0.3"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2:26" ht="15.75" thickBot="1" x14ac:dyDescent="0.3"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2:26" ht="15.75" thickBot="1" x14ac:dyDescent="0.3"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2:26" ht="15.75" thickBot="1" x14ac:dyDescent="0.3"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2:26" ht="15.75" thickBot="1" x14ac:dyDescent="0.3"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2:26" ht="15.75" thickBot="1" x14ac:dyDescent="0.3"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2:26" ht="15.75" thickBot="1" x14ac:dyDescent="0.3"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2:26" ht="15.75" thickBot="1" x14ac:dyDescent="0.3"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2:26" ht="15.75" thickBot="1" x14ac:dyDescent="0.3"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2:26" ht="15.75" thickBot="1" x14ac:dyDescent="0.3"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2:26" ht="15.75" thickBot="1" x14ac:dyDescent="0.3"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2:26" ht="15.75" thickBot="1" x14ac:dyDescent="0.3"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2:26" ht="15.75" thickBot="1" x14ac:dyDescent="0.3"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2:26" ht="15.75" thickBot="1" x14ac:dyDescent="0.3"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2:26" ht="15.75" thickBot="1" x14ac:dyDescent="0.3"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2:26" ht="15.75" thickBot="1" x14ac:dyDescent="0.3"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2:26" ht="15.75" thickBot="1" x14ac:dyDescent="0.3"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2:26" ht="15.75" thickBot="1" x14ac:dyDescent="0.3"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2:26" ht="15.75" thickBot="1" x14ac:dyDescent="0.3"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2:26" ht="15.75" thickBot="1" x14ac:dyDescent="0.3"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2:26" ht="15.75" thickBot="1" x14ac:dyDescent="0.3"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2:26" ht="15.75" thickBot="1" x14ac:dyDescent="0.3"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2:26" ht="15.75" thickBot="1" x14ac:dyDescent="0.3"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2:26" ht="15.75" thickBot="1" x14ac:dyDescent="0.3"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2:26" ht="15.75" thickBot="1" x14ac:dyDescent="0.3"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2:26" ht="15.75" thickBot="1" x14ac:dyDescent="0.3"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2:26" ht="15.75" thickBot="1" x14ac:dyDescent="0.3"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2:26" ht="15.75" thickBot="1" x14ac:dyDescent="0.3"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2:26" ht="15.75" thickBot="1" x14ac:dyDescent="0.3"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2:26" ht="15.75" thickBot="1" x14ac:dyDescent="0.3"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2:26" ht="15.75" thickBot="1" x14ac:dyDescent="0.3"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2:26" ht="15.75" thickBot="1" x14ac:dyDescent="0.3"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2:26" ht="15.75" thickBot="1" x14ac:dyDescent="0.3"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2:26" ht="15.75" thickBot="1" x14ac:dyDescent="0.3"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2:26" ht="15.75" thickBot="1" x14ac:dyDescent="0.3"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2:26" ht="15.75" thickBot="1" x14ac:dyDescent="0.3"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2:26" ht="15.75" thickBot="1" x14ac:dyDescent="0.3"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2:26" ht="15.75" thickBot="1" x14ac:dyDescent="0.3"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2:26" ht="15.75" thickBot="1" x14ac:dyDescent="0.3"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2:26" ht="15.75" thickBot="1" x14ac:dyDescent="0.3"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2:26" ht="15.75" thickBot="1" x14ac:dyDescent="0.3"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2:26" ht="15.75" thickBot="1" x14ac:dyDescent="0.3"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2:26" ht="15.75" thickBot="1" x14ac:dyDescent="0.3"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2:26" ht="15.75" thickBot="1" x14ac:dyDescent="0.3"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2:26" ht="15.75" thickBot="1" x14ac:dyDescent="0.3"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2:26" ht="15.75" thickBot="1" x14ac:dyDescent="0.3"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2:26" ht="15.75" thickBot="1" x14ac:dyDescent="0.3"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2:26" ht="15.75" thickBot="1" x14ac:dyDescent="0.3"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2:26" ht="15.75" thickBot="1" x14ac:dyDescent="0.3"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2:26" ht="15.75" thickBot="1" x14ac:dyDescent="0.3"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2:26" ht="15.75" thickBot="1" x14ac:dyDescent="0.3"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2:26" ht="15.75" thickBot="1" x14ac:dyDescent="0.3"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2:26" ht="15.75" thickBot="1" x14ac:dyDescent="0.3"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2:26" ht="15.75" thickBot="1" x14ac:dyDescent="0.3"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2:26" ht="15.75" thickBot="1" x14ac:dyDescent="0.3"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2:26" ht="15.75" thickBot="1" x14ac:dyDescent="0.3"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2:26" ht="15.75" thickBot="1" x14ac:dyDescent="0.3"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2:26" ht="15.75" thickBot="1" x14ac:dyDescent="0.3"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2:26" ht="15.75" thickBot="1" x14ac:dyDescent="0.3"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2:26" ht="15.75" thickBot="1" x14ac:dyDescent="0.3"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2:26" ht="15.75" thickBot="1" x14ac:dyDescent="0.3"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2:26" ht="15.75" thickBot="1" x14ac:dyDescent="0.3"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2:26" ht="15.75" thickBot="1" x14ac:dyDescent="0.3"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2:26" ht="15.75" thickBot="1" x14ac:dyDescent="0.3"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2:26" ht="15.75" thickBot="1" x14ac:dyDescent="0.3"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2:26" ht="15.75" thickBot="1" x14ac:dyDescent="0.3"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2:26" ht="15.75" thickBot="1" x14ac:dyDescent="0.3"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2:26" ht="15.75" thickBot="1" x14ac:dyDescent="0.3"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2:26" ht="15.75" thickBot="1" x14ac:dyDescent="0.3"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2:26" ht="15.75" thickBot="1" x14ac:dyDescent="0.3"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2:26" ht="15.75" thickBot="1" x14ac:dyDescent="0.3"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2:26" ht="15.75" thickBot="1" x14ac:dyDescent="0.3"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2:26" ht="15.75" thickBot="1" x14ac:dyDescent="0.3"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2:26" ht="15.75" thickBot="1" x14ac:dyDescent="0.3"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2:26" ht="15.75" thickBot="1" x14ac:dyDescent="0.3"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2:26" ht="15.75" thickBot="1" x14ac:dyDescent="0.3"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2:26" ht="15.75" thickBot="1" x14ac:dyDescent="0.3"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2:26" ht="15.75" thickBot="1" x14ac:dyDescent="0.3"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2:26" ht="15.75" thickBot="1" x14ac:dyDescent="0.3"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2:26" ht="15.75" thickBot="1" x14ac:dyDescent="0.3"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2:26" ht="15.75" thickBot="1" x14ac:dyDescent="0.3"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2:26" ht="15.75" thickBot="1" x14ac:dyDescent="0.3"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2:26" ht="15.75" thickBot="1" x14ac:dyDescent="0.3"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2:26" ht="15.75" thickBot="1" x14ac:dyDescent="0.3"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2:26" ht="15.75" thickBot="1" x14ac:dyDescent="0.3"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2:26" ht="15.75" thickBot="1" x14ac:dyDescent="0.3"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2:26" ht="15.75" thickBot="1" x14ac:dyDescent="0.3"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2:26" ht="15.75" thickBot="1" x14ac:dyDescent="0.3"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2:26" ht="15.75" thickBot="1" x14ac:dyDescent="0.3"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2:26" ht="15.75" thickBot="1" x14ac:dyDescent="0.3"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2:26" ht="15.75" thickBot="1" x14ac:dyDescent="0.3"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2:26" ht="15.75" thickBot="1" x14ac:dyDescent="0.3"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2:26" ht="15.75" thickBot="1" x14ac:dyDescent="0.3"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2:26" ht="15.75" thickBot="1" x14ac:dyDescent="0.3"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2:26" ht="15.75" thickBot="1" x14ac:dyDescent="0.3"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2:26" ht="15.75" thickBot="1" x14ac:dyDescent="0.3"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2:26" ht="15.75" thickBot="1" x14ac:dyDescent="0.3"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2:26" ht="15.75" thickBot="1" x14ac:dyDescent="0.3"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2:26" ht="15.75" thickBot="1" x14ac:dyDescent="0.3"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2:26" ht="15.75" thickBot="1" x14ac:dyDescent="0.3"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2:26" ht="15.75" thickBot="1" x14ac:dyDescent="0.3"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2:26" ht="15.75" thickBot="1" x14ac:dyDescent="0.3"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2:26" ht="15.75" thickBot="1" x14ac:dyDescent="0.3"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2:26" ht="15.75" thickBot="1" x14ac:dyDescent="0.3"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2:26" ht="15.75" thickBot="1" x14ac:dyDescent="0.3"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2:26" ht="15.75" thickBot="1" x14ac:dyDescent="0.3"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2:26" ht="15.75" thickBot="1" x14ac:dyDescent="0.3"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2:26" ht="15.75" thickBot="1" x14ac:dyDescent="0.3"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2:26" ht="15.75" thickBot="1" x14ac:dyDescent="0.3"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2:26" ht="15.75" thickBot="1" x14ac:dyDescent="0.3"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2:26" ht="15.75" thickBot="1" x14ac:dyDescent="0.3"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2:26" ht="15.75" thickBot="1" x14ac:dyDescent="0.3"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2:26" ht="15.75" thickBot="1" x14ac:dyDescent="0.3"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2:26" ht="15.75" thickBot="1" x14ac:dyDescent="0.3"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2:26" ht="15.75" thickBot="1" x14ac:dyDescent="0.3"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2:26" ht="15.75" thickBot="1" x14ac:dyDescent="0.3"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2:26" ht="15.75" thickBot="1" x14ac:dyDescent="0.3"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2:26" ht="15.75" thickBot="1" x14ac:dyDescent="0.3"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2:26" ht="15.75" thickBot="1" x14ac:dyDescent="0.3"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2:26" ht="15.75" thickBot="1" x14ac:dyDescent="0.3"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2:26" ht="15.75" thickBot="1" x14ac:dyDescent="0.3"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2:26" ht="15.75" thickBot="1" x14ac:dyDescent="0.3"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2:26" ht="15.75" thickBot="1" x14ac:dyDescent="0.3"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2:26" ht="15.75" thickBot="1" x14ac:dyDescent="0.3"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2:26" ht="15.75" thickBot="1" x14ac:dyDescent="0.3"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2:26" ht="15.75" thickBot="1" x14ac:dyDescent="0.3"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2:26" ht="15.75" thickBot="1" x14ac:dyDescent="0.3"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2:26" ht="15.75" thickBot="1" x14ac:dyDescent="0.3"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2:26" ht="15.75" thickBot="1" x14ac:dyDescent="0.3"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2:26" ht="15.75" thickBot="1" x14ac:dyDescent="0.3"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2:26" ht="15.75" thickBot="1" x14ac:dyDescent="0.3"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2:26" ht="15.75" thickBot="1" x14ac:dyDescent="0.3"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2:26" ht="15.75" thickBot="1" x14ac:dyDescent="0.3"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2:26" ht="15.75" thickBot="1" x14ac:dyDescent="0.3"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2:26" ht="15.75" thickBot="1" x14ac:dyDescent="0.3"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2:26" ht="15.75" thickBot="1" x14ac:dyDescent="0.3"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2:26" ht="15.75" thickBot="1" x14ac:dyDescent="0.3"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2:26" ht="15.75" thickBot="1" x14ac:dyDescent="0.3"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2:26" ht="15.75" thickBot="1" x14ac:dyDescent="0.3"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2:26" ht="15.75" thickBot="1" x14ac:dyDescent="0.3"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2:26" ht="15.75" thickBot="1" x14ac:dyDescent="0.3"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2:26" ht="15.75" thickBot="1" x14ac:dyDescent="0.3"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2:26" ht="15.75" thickBot="1" x14ac:dyDescent="0.3"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2:26" ht="15.75" thickBot="1" x14ac:dyDescent="0.3"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2:26" ht="15.75" thickBot="1" x14ac:dyDescent="0.3"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2:26" ht="15.75" thickBot="1" x14ac:dyDescent="0.3"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2:26" ht="15.75" thickBot="1" x14ac:dyDescent="0.3"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2:26" ht="15.75" thickBot="1" x14ac:dyDescent="0.3"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2:26" ht="15.75" thickBot="1" x14ac:dyDescent="0.3"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2:26" ht="15.75" thickBot="1" x14ac:dyDescent="0.3"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2:26" ht="15.75" thickBot="1" x14ac:dyDescent="0.3"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2:26" ht="15.75" thickBot="1" x14ac:dyDescent="0.3"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2:26" ht="15.75" thickBot="1" x14ac:dyDescent="0.3"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2:26" ht="15.75" thickBot="1" x14ac:dyDescent="0.3"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2:26" ht="15.75" thickBot="1" x14ac:dyDescent="0.3"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2:26" ht="15.75" thickBot="1" x14ac:dyDescent="0.3"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2:26" ht="15.75" thickBot="1" x14ac:dyDescent="0.3"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2:26" ht="15.75" thickBot="1" x14ac:dyDescent="0.3"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2:26" ht="15.75" thickBot="1" x14ac:dyDescent="0.3"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2:26" ht="15.75" thickBot="1" x14ac:dyDescent="0.3"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2:26" ht="15.75" thickBot="1" x14ac:dyDescent="0.3"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2:26" ht="15.75" thickBot="1" x14ac:dyDescent="0.3"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2:26" ht="15.75" thickBot="1" x14ac:dyDescent="0.3"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2:26" ht="15.75" thickBot="1" x14ac:dyDescent="0.3"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2:26" ht="15.75" thickBot="1" x14ac:dyDescent="0.3"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2:26" ht="15.75" thickBot="1" x14ac:dyDescent="0.3"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2:26" ht="15.75" thickBot="1" x14ac:dyDescent="0.3"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2:26" ht="15.75" thickBot="1" x14ac:dyDescent="0.3"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2:26" ht="15.75" thickBot="1" x14ac:dyDescent="0.3"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2:26" ht="15.75" thickBot="1" x14ac:dyDescent="0.3"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2:26" ht="15.75" thickBot="1" x14ac:dyDescent="0.3"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2:26" ht="15.75" thickBot="1" x14ac:dyDescent="0.3"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2:26" ht="15.75" thickBot="1" x14ac:dyDescent="0.3"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2:26" ht="15.75" thickBot="1" x14ac:dyDescent="0.3"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2:26" ht="15.75" thickBot="1" x14ac:dyDescent="0.3"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2:26" ht="15.75" thickBot="1" x14ac:dyDescent="0.3"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2:26" ht="15.75" thickBot="1" x14ac:dyDescent="0.3"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2:26" ht="15.75" thickBot="1" x14ac:dyDescent="0.3"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2:26" ht="15.75" thickBot="1" x14ac:dyDescent="0.3"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2:26" ht="15.75" thickBot="1" x14ac:dyDescent="0.3"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2:26" ht="15.75" thickBot="1" x14ac:dyDescent="0.3"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2:26" ht="15.75" thickBot="1" x14ac:dyDescent="0.3"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2:26" ht="15.75" thickBot="1" x14ac:dyDescent="0.3"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2:26" ht="15.75" thickBot="1" x14ac:dyDescent="0.3"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2:26" ht="15.75" thickBot="1" x14ac:dyDescent="0.3"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2:26" ht="15.75" thickBot="1" x14ac:dyDescent="0.3"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2:26" ht="15.75" thickBot="1" x14ac:dyDescent="0.3"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2:26" ht="15.75" thickBot="1" x14ac:dyDescent="0.3"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2:26" ht="15.75" thickBot="1" x14ac:dyDescent="0.3"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2:26" ht="15.75" thickBot="1" x14ac:dyDescent="0.3"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2:26" ht="15.75" thickBot="1" x14ac:dyDescent="0.3"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2:26" ht="15.75" thickBot="1" x14ac:dyDescent="0.3"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2:26" ht="15.75" thickBot="1" x14ac:dyDescent="0.3"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2:26" ht="15.75" thickBot="1" x14ac:dyDescent="0.3"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2:26" ht="15.75" thickBot="1" x14ac:dyDescent="0.3"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2:26" ht="15.75" thickBot="1" x14ac:dyDescent="0.3"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2:26" ht="15.75" thickBot="1" x14ac:dyDescent="0.3"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2:26" ht="15.75" thickBot="1" x14ac:dyDescent="0.3"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2:26" ht="15.75" thickBot="1" x14ac:dyDescent="0.3"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2:26" ht="15.75" thickBot="1" x14ac:dyDescent="0.3"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2:26" ht="15.75" thickBot="1" x14ac:dyDescent="0.3"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2:26" ht="15.75" thickBot="1" x14ac:dyDescent="0.3"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2:26" ht="15.75" thickBot="1" x14ac:dyDescent="0.3"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2:26" ht="15.75" thickBot="1" x14ac:dyDescent="0.3"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2:26" ht="15.75" thickBot="1" x14ac:dyDescent="0.3"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2:26" ht="15.75" thickBot="1" x14ac:dyDescent="0.3"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2:26" ht="15.75" thickBot="1" x14ac:dyDescent="0.3"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2:26" ht="15.75" thickBot="1" x14ac:dyDescent="0.3"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2:26" ht="15.75" thickBot="1" x14ac:dyDescent="0.3"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2:26" ht="15.75" thickBot="1" x14ac:dyDescent="0.3"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2:26" ht="15.75" thickBot="1" x14ac:dyDescent="0.3"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2:26" ht="15.75" thickBot="1" x14ac:dyDescent="0.3"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2:26" ht="15.75" thickBot="1" x14ac:dyDescent="0.3"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2:26" ht="15.75" thickBot="1" x14ac:dyDescent="0.3"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2:26" ht="15.75" thickBot="1" x14ac:dyDescent="0.3"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2:26" ht="15.75" thickBot="1" x14ac:dyDescent="0.3"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2:26" ht="15.75" thickBot="1" x14ac:dyDescent="0.3"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2:26" ht="15.75" thickBot="1" x14ac:dyDescent="0.3"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2:26" ht="15.75" thickBot="1" x14ac:dyDescent="0.3"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2:26" ht="15.75" thickBot="1" x14ac:dyDescent="0.3"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2:26" ht="15.75" thickBot="1" x14ac:dyDescent="0.3"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2:26" ht="15.75" thickBot="1" x14ac:dyDescent="0.3"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2:26" ht="15.75" thickBot="1" x14ac:dyDescent="0.3"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2:26" ht="15.75" thickBot="1" x14ac:dyDescent="0.3"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2:26" ht="15.75" thickBot="1" x14ac:dyDescent="0.3"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2:26" ht="15.75" thickBot="1" x14ac:dyDescent="0.3"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2:26" ht="15.75" thickBot="1" x14ac:dyDescent="0.3"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2:26" ht="15.75" thickBot="1" x14ac:dyDescent="0.3"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2:26" ht="15.75" thickBot="1" x14ac:dyDescent="0.3"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2:26" ht="15.75" thickBot="1" x14ac:dyDescent="0.3"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2:26" ht="15.75" thickBot="1" x14ac:dyDescent="0.3"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2:26" ht="15.75" thickBot="1" x14ac:dyDescent="0.3"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2:26" ht="15.75" thickBot="1" x14ac:dyDescent="0.3"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2:26" ht="15.75" thickBot="1" x14ac:dyDescent="0.3"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2:26" ht="15.75" thickBot="1" x14ac:dyDescent="0.3"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2:26" ht="15.75" thickBot="1" x14ac:dyDescent="0.3"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2:26" ht="15.75" thickBot="1" x14ac:dyDescent="0.3"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2:26" ht="15.75" thickBot="1" x14ac:dyDescent="0.3"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2:26" ht="15.75" thickBot="1" x14ac:dyDescent="0.3"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2:26" ht="15.75" thickBot="1" x14ac:dyDescent="0.3"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2:26" ht="15.75" thickBot="1" x14ac:dyDescent="0.3"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2:26" ht="15.75" thickBot="1" x14ac:dyDescent="0.3"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2:26" ht="15.75" thickBot="1" x14ac:dyDescent="0.3"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2:26" ht="15.75" thickBot="1" x14ac:dyDescent="0.3"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2:26" ht="15.75" thickBot="1" x14ac:dyDescent="0.3"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2:26" ht="15.75" thickBot="1" x14ac:dyDescent="0.3"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2:26" ht="15.75" thickBot="1" x14ac:dyDescent="0.3"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2:26" ht="15.75" thickBot="1" x14ac:dyDescent="0.3"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2:26" ht="15.75" thickBot="1" x14ac:dyDescent="0.3"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2:26" ht="15.75" thickBot="1" x14ac:dyDescent="0.3"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2:26" ht="15.75" thickBot="1" x14ac:dyDescent="0.3"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2:26" ht="15.75" thickBot="1" x14ac:dyDescent="0.3"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2:26" ht="15.75" thickBot="1" x14ac:dyDescent="0.3"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2:26" ht="15.75" thickBot="1" x14ac:dyDescent="0.3"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2:26" ht="15.75" thickBot="1" x14ac:dyDescent="0.3"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2:26" ht="15.75" thickBot="1" x14ac:dyDescent="0.3"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2:26" ht="15.75" thickBot="1" x14ac:dyDescent="0.3"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2:26" ht="15.75" thickBot="1" x14ac:dyDescent="0.3"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2:26" ht="15.75" thickBot="1" x14ac:dyDescent="0.3"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2:26" ht="15.75" thickBot="1" x14ac:dyDescent="0.3"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2:26" ht="15.75" thickBot="1" x14ac:dyDescent="0.3"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2:26" ht="15.75" thickBot="1" x14ac:dyDescent="0.3"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2:26" ht="15.75" thickBot="1" x14ac:dyDescent="0.3"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2:26" ht="15.75" thickBot="1" x14ac:dyDescent="0.3"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2:26" ht="15.75" thickBot="1" x14ac:dyDescent="0.3"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2:26" ht="15.75" thickBot="1" x14ac:dyDescent="0.3"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2:26" ht="15.75" thickBot="1" x14ac:dyDescent="0.3"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2:26" ht="15.75" thickBot="1" x14ac:dyDescent="0.3"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2:26" ht="15.75" thickBot="1" x14ac:dyDescent="0.3"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2:26" ht="15.75" thickBot="1" x14ac:dyDescent="0.3"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2:26" ht="15.75" thickBot="1" x14ac:dyDescent="0.3"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2:26" ht="15.75" thickBot="1" x14ac:dyDescent="0.3"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2:26" ht="15.75" thickBot="1" x14ac:dyDescent="0.3"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2:26" ht="15.75" thickBot="1" x14ac:dyDescent="0.3"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2:26" ht="15.75" thickBot="1" x14ac:dyDescent="0.3"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2:26" ht="15.75" thickBot="1" x14ac:dyDescent="0.3"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2:26" ht="15.75" thickBot="1" x14ac:dyDescent="0.3"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2:26" ht="15.75" thickBot="1" x14ac:dyDescent="0.3"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2:26" ht="15.75" thickBot="1" x14ac:dyDescent="0.3"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2:26" ht="15.75" thickBot="1" x14ac:dyDescent="0.3"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2:26" ht="15.75" thickBot="1" x14ac:dyDescent="0.3"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2:26" ht="15.75" thickBot="1" x14ac:dyDescent="0.3"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2:26" ht="15.75" thickBot="1" x14ac:dyDescent="0.3"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2:26" ht="15.75" thickBot="1" x14ac:dyDescent="0.3"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2:26" ht="15.75" thickBot="1" x14ac:dyDescent="0.3"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2:26" ht="15.75" thickBot="1" x14ac:dyDescent="0.3"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2:26" ht="15.75" thickBot="1" x14ac:dyDescent="0.3"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2:26" ht="15.75" thickBot="1" x14ac:dyDescent="0.3"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2:26" ht="15.75" thickBot="1" x14ac:dyDescent="0.3"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2:26" ht="15.75" thickBot="1" x14ac:dyDescent="0.3"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2:26" ht="15.75" thickBot="1" x14ac:dyDescent="0.3"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2:26" ht="15.75" thickBot="1" x14ac:dyDescent="0.3"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2:26" ht="15.75" thickBot="1" x14ac:dyDescent="0.3"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2:26" ht="15.75" thickBot="1" x14ac:dyDescent="0.3"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2:26" ht="15.75" thickBot="1" x14ac:dyDescent="0.3"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2:26" ht="15.75" thickBot="1" x14ac:dyDescent="0.3"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2:26" ht="15.75" thickBot="1" x14ac:dyDescent="0.3"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2:26" ht="15.75" thickBot="1" x14ac:dyDescent="0.3"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2:26" ht="15.75" thickBot="1" x14ac:dyDescent="0.3"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2:26" ht="15.75" thickBot="1" x14ac:dyDescent="0.3"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2:26" ht="15.75" thickBot="1" x14ac:dyDescent="0.3"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2:26" ht="15.75" thickBot="1" x14ac:dyDescent="0.3"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2:26" ht="15.75" thickBot="1" x14ac:dyDescent="0.3"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2:26" ht="15.75" thickBot="1" x14ac:dyDescent="0.3"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2:26" ht="15.75" thickBot="1" x14ac:dyDescent="0.3"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2:26" ht="15.75" thickBot="1" x14ac:dyDescent="0.3"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2:26" ht="15.75" thickBot="1" x14ac:dyDescent="0.3"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2:26" ht="15.75" thickBot="1" x14ac:dyDescent="0.3"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2:26" ht="15.75" thickBot="1" x14ac:dyDescent="0.3"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2:26" ht="15.75" thickBot="1" x14ac:dyDescent="0.3"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2:26" ht="15.75" thickBot="1" x14ac:dyDescent="0.3"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2:26" ht="15.75" thickBot="1" x14ac:dyDescent="0.3"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2:26" ht="15.75" thickBot="1" x14ac:dyDescent="0.3"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2:26" ht="15.75" thickBot="1" x14ac:dyDescent="0.3"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2:26" ht="15.75" thickBot="1" x14ac:dyDescent="0.3"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2:26" ht="15.75" thickBot="1" x14ac:dyDescent="0.3"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2:26" ht="15.75" thickBot="1" x14ac:dyDescent="0.3"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2:26" ht="15.75" thickBot="1" x14ac:dyDescent="0.3"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2:26" ht="15.75" thickBot="1" x14ac:dyDescent="0.3"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2:26" ht="15.75" thickBot="1" x14ac:dyDescent="0.3"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2:26" ht="15.75" thickBot="1" x14ac:dyDescent="0.3"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2:26" ht="15.75" thickBot="1" x14ac:dyDescent="0.3"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2:26" ht="15.75" thickBot="1" x14ac:dyDescent="0.3"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2:26" ht="15.75" thickBot="1" x14ac:dyDescent="0.3"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2:26" ht="15.75" thickBot="1" x14ac:dyDescent="0.3"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2:26" ht="15.75" thickBot="1" x14ac:dyDescent="0.3"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2:26" ht="15.75" thickBot="1" x14ac:dyDescent="0.3"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2:26" ht="15.75" thickBot="1" x14ac:dyDescent="0.3"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2:26" ht="15.75" thickBot="1" x14ac:dyDescent="0.3"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2:26" ht="15.75" thickBot="1" x14ac:dyDescent="0.3"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2:26" ht="15.75" thickBot="1" x14ac:dyDescent="0.3"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2:26" ht="15.75" thickBot="1" x14ac:dyDescent="0.3"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2:26" ht="15.75" thickBot="1" x14ac:dyDescent="0.3"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2:26" ht="15.75" thickBot="1" x14ac:dyDescent="0.3"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2:26" ht="15.75" thickBot="1" x14ac:dyDescent="0.3"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2:26" ht="15.75" thickBot="1" x14ac:dyDescent="0.3"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2:26" ht="15.75" thickBot="1" x14ac:dyDescent="0.3"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2:26" ht="15.75" thickBot="1" x14ac:dyDescent="0.3"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2:26" ht="15.75" thickBot="1" x14ac:dyDescent="0.3"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2:26" ht="15.75" thickBot="1" x14ac:dyDescent="0.3"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2:26" ht="15.75" thickBot="1" x14ac:dyDescent="0.3"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2:26" ht="15.75" thickBot="1" x14ac:dyDescent="0.3"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2:26" ht="15.75" thickBot="1" x14ac:dyDescent="0.3"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2:26" ht="15.75" thickBot="1" x14ac:dyDescent="0.3"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2:26" ht="15.75" thickBot="1" x14ac:dyDescent="0.3"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2:26" ht="15.75" thickBot="1" x14ac:dyDescent="0.3"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2:26" ht="15.75" thickBot="1" x14ac:dyDescent="0.3"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2:26" ht="15.75" thickBot="1" x14ac:dyDescent="0.3"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2:26" ht="15.75" thickBot="1" x14ac:dyDescent="0.3"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2:26" ht="15.75" thickBot="1" x14ac:dyDescent="0.3"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2:26" ht="15.75" thickBot="1" x14ac:dyDescent="0.3"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2:26" ht="15.75" thickBot="1" x14ac:dyDescent="0.3"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2:26" ht="15.75" thickBot="1" x14ac:dyDescent="0.3"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2:26" ht="15.75" thickBot="1" x14ac:dyDescent="0.3"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2:26" ht="15.75" thickBot="1" x14ac:dyDescent="0.3"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2:26" ht="15.75" thickBot="1" x14ac:dyDescent="0.3"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2:26" ht="15.75" thickBot="1" x14ac:dyDescent="0.3"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2:26" ht="15.75" thickBot="1" x14ac:dyDescent="0.3"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2:26" ht="15.75" thickBot="1" x14ac:dyDescent="0.3"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2:26" ht="15.75" thickBot="1" x14ac:dyDescent="0.3"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2:26" ht="15.75" thickBot="1" x14ac:dyDescent="0.3"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2:26" ht="15.75" thickBot="1" x14ac:dyDescent="0.3"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2:26" ht="15.75" thickBot="1" x14ac:dyDescent="0.3"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2:26" ht="15.75" thickBot="1" x14ac:dyDescent="0.3"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2:26" ht="15.75" thickBot="1" x14ac:dyDescent="0.3"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2:26" ht="15.75" thickBot="1" x14ac:dyDescent="0.3"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2:26" ht="15.75" thickBot="1" x14ac:dyDescent="0.3"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2:26" ht="15.75" thickBot="1" x14ac:dyDescent="0.3"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2:26" ht="15.75" thickBot="1" x14ac:dyDescent="0.3"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2:26" ht="15.75" thickBot="1" x14ac:dyDescent="0.3"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</sheetData>
  <mergeCells count="54">
    <mergeCell ref="H11:I11"/>
    <mergeCell ref="J11:J12"/>
    <mergeCell ref="B45:F45"/>
    <mergeCell ref="H45:K45"/>
    <mergeCell ref="B46:F46"/>
    <mergeCell ref="H46:K46"/>
    <mergeCell ref="B47:F47"/>
    <mergeCell ref="H47:K47"/>
    <mergeCell ref="A48:K48"/>
    <mergeCell ref="A50:D50"/>
    <mergeCell ref="F50:G50"/>
    <mergeCell ref="A51:D51"/>
    <mergeCell ref="H51:I51"/>
    <mergeCell ref="J51:K51"/>
    <mergeCell ref="H43:K43"/>
    <mergeCell ref="B44:F44"/>
    <mergeCell ref="H44:K44"/>
    <mergeCell ref="B39:F39"/>
    <mergeCell ref="H39:K39"/>
    <mergeCell ref="B40:F40"/>
    <mergeCell ref="H40:K40"/>
    <mergeCell ref="B41:F41"/>
    <mergeCell ref="H41:K41"/>
    <mergeCell ref="B42:F42"/>
    <mergeCell ref="H42:K42"/>
    <mergeCell ref="B43:F43"/>
    <mergeCell ref="B36:F36"/>
    <mergeCell ref="H36:K36"/>
    <mergeCell ref="B37:F37"/>
    <mergeCell ref="H37:K37"/>
    <mergeCell ref="B38:F38"/>
    <mergeCell ref="H38:K38"/>
    <mergeCell ref="B33:F33"/>
    <mergeCell ref="H33:K33"/>
    <mergeCell ref="B34:F34"/>
    <mergeCell ref="H34:K34"/>
    <mergeCell ref="B35:F35"/>
    <mergeCell ref="H35:K35"/>
    <mergeCell ref="B31:F31"/>
    <mergeCell ref="H31:K31"/>
    <mergeCell ref="B32:F32"/>
    <mergeCell ref="H32:K32"/>
    <mergeCell ref="A1:K1"/>
    <mergeCell ref="A6:K6"/>
    <mergeCell ref="A7:K7"/>
    <mergeCell ref="A8:K8"/>
    <mergeCell ref="E11:F11"/>
    <mergeCell ref="G11:G12"/>
    <mergeCell ref="K10:K12"/>
    <mergeCell ref="A10:A12"/>
    <mergeCell ref="B10:B12"/>
    <mergeCell ref="C10:C12"/>
    <mergeCell ref="D10:D12"/>
    <mergeCell ref="E10:J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К2. ВОР отделка балкона</vt:lpstr>
      <vt:lpstr>К3. ВОР отделка балкона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Сухору. Сухоруков</dc:creator>
  <cp:lastModifiedBy>Любовь Каноненко</cp:lastModifiedBy>
  <dcterms:created xsi:type="dcterms:W3CDTF">2022-12-16T10:03:58Z</dcterms:created>
  <dcterms:modified xsi:type="dcterms:W3CDTF">2024-11-29T15:18:09Z</dcterms:modified>
</cp:coreProperties>
</file>